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1" activeTab="1"/>
  </bookViews>
  <sheets>
    <sheet name="Лист1" sheetId="1" r:id="rId1"/>
    <sheet name="Лист2" sheetId="2" r:id="rId2"/>
    <sheet name="Лист3" sheetId="3" r:id="rId3"/>
  </sheets>
  <definedNames/>
  <calcPr fullCalcOnLoad="1" fullPrecision="0"/>
</workbook>
</file>

<file path=xl/sharedStrings.xml><?xml version="1.0" encoding="utf-8"?>
<sst xmlns="http://schemas.openxmlformats.org/spreadsheetml/2006/main" count="412" uniqueCount="164">
  <si>
    <t>№      п/п</t>
  </si>
  <si>
    <t>Адрес</t>
  </si>
  <si>
    <t>Подпиток тн всего за месяц</t>
  </si>
  <si>
    <t>Тариф в руб/тн с НДС</t>
  </si>
  <si>
    <t>Тариф в руб/Гкал с НДС</t>
  </si>
  <si>
    <t>ГОРЯЧАЯ ВОДА</t>
  </si>
  <si>
    <t xml:space="preserve">ПОДПИТОК   </t>
  </si>
  <si>
    <t>ОТОПЛЕНИЕ</t>
  </si>
  <si>
    <r>
      <t xml:space="preserve">   Всего за месяц руб </t>
    </r>
    <r>
      <rPr>
        <b/>
        <sz val="8"/>
        <rFont val="Arial Cyr"/>
        <family val="2"/>
      </rPr>
      <t>(гр.13хгр.14)</t>
    </r>
  </si>
  <si>
    <r>
      <t xml:space="preserve"> Всего за месяц руб </t>
    </r>
    <r>
      <rPr>
        <b/>
        <sz val="8"/>
        <rFont val="Arial Cyr"/>
        <family val="2"/>
      </rPr>
      <t>(гр.17хгр.18)</t>
    </r>
  </si>
  <si>
    <r>
      <t xml:space="preserve">Всего за месяц руб </t>
    </r>
    <r>
      <rPr>
        <b/>
        <sz val="8"/>
        <rFont val="Arial Cyr"/>
        <family val="2"/>
      </rPr>
      <t>(гр.4хгр.5)</t>
    </r>
  </si>
  <si>
    <t>НАЧИСЛЕНО НАСЕЛЕНИЮ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</si>
  <si>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</si>
  <si>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</si>
  <si>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</si>
  <si>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</si>
  <si>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</si>
  <si>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</si>
  <si>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</si>
  <si>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</si>
  <si>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</si>
  <si>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</si>
  <si>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</si>
  <si>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</si>
  <si>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</si>
  <si>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</si>
  <si>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</si>
  <si>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</si>
  <si>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</si>
  <si>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</si>
  <si>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</si>
  <si>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</si>
  <si>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</si>
  <si>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</si>
  <si>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</si>
  <si>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</si>
  <si>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</si>
  <si>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</si>
  <si>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</si>
  <si>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</si>
  <si>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</si>
  <si>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</si>
  <si>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</si>
  <si>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</si>
  <si>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</si>
  <si>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</si>
  <si>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</si>
  <si>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</si>
  <si>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</si>
  <si>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</si>
  <si>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</si>
  <si>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</si>
  <si>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</si>
  <si>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</si>
  <si>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</si>
  <si>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</si>
  <si>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</si>
  <si>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</si>
  <si>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ИТОГО</t>
  </si>
  <si>
    <t>Кол-во человек</t>
  </si>
  <si>
    <r>
      <t xml:space="preserve">Средняя температура </t>
    </r>
    <r>
      <rPr>
        <sz val="8"/>
        <rFont val="Arial Cyr"/>
        <family val="2"/>
      </rPr>
      <t>(гр.10 х 0,5)</t>
    </r>
  </si>
  <si>
    <r>
      <t xml:space="preserve">Сумма по г/воде+       подпиток </t>
    </r>
    <r>
      <rPr>
        <sz val="8"/>
        <rFont val="Arial Cyr"/>
        <family val="2"/>
      </rPr>
      <t>(гр.18 х гр.24)</t>
    </r>
  </si>
  <si>
    <r>
      <t xml:space="preserve">Г/кал по       г/вода+подпиток </t>
    </r>
    <r>
      <rPr>
        <sz val="8"/>
        <rFont val="Arial Cyr"/>
        <family val="2"/>
      </rPr>
      <t>(гр.13 + гр.23)</t>
    </r>
  </si>
  <si>
    <t>АРЕНДАТОРЫ</t>
  </si>
  <si>
    <t>Г/кал по горячей воде</t>
  </si>
  <si>
    <t>Тн по подпитку</t>
  </si>
  <si>
    <t xml:space="preserve"> Площадь арендованных  помещений м2</t>
  </si>
  <si>
    <r>
      <t>Г/кал по отоплению (ж/фонд</t>
    </r>
    <r>
      <rPr>
        <sz val="8"/>
        <rFont val="Arial Cyr"/>
        <family val="2"/>
      </rPr>
      <t>)</t>
    </r>
  </si>
  <si>
    <r>
      <t xml:space="preserve">Г/кал по отоплению </t>
    </r>
    <r>
      <rPr>
        <b/>
        <sz val="8"/>
        <rFont val="Arial Cyr"/>
        <family val="2"/>
      </rPr>
      <t>(ж/фонд+арендат.)</t>
    </r>
  </si>
  <si>
    <r>
      <t xml:space="preserve">Г/кал по       г/вода+подпиток </t>
    </r>
    <r>
      <rPr>
        <sz val="8"/>
        <rFont val="Arial Cyr"/>
        <family val="2"/>
      </rPr>
      <t>(гр.31 + гр.33)</t>
    </r>
  </si>
  <si>
    <r>
      <t xml:space="preserve">Сумма по г/воде+       подпиток </t>
    </r>
    <r>
      <rPr>
        <b/>
        <sz val="8"/>
        <rFont val="Arial Cyr"/>
        <family val="2"/>
      </rPr>
      <t>(гр.32 + гр.34)</t>
    </r>
  </si>
  <si>
    <r>
      <t xml:space="preserve">Сумма по г/воде+       подпиток по ж/фонду </t>
    </r>
    <r>
      <rPr>
        <b/>
        <sz val="8"/>
        <rFont val="Arial Cyr"/>
        <family val="2"/>
      </rPr>
      <t>(гр.25 - гр.36)</t>
    </r>
  </si>
  <si>
    <t>ВСЕГО руб: г/вода + подпиток + отопление гр.25+ гр.19</t>
  </si>
  <si>
    <r>
      <t xml:space="preserve">Г/кал по подп.         </t>
    </r>
    <r>
      <rPr>
        <sz val="8"/>
        <rFont val="Arial Cyr"/>
        <family val="2"/>
      </rPr>
      <t>(гр.6 :гр.18)</t>
    </r>
  </si>
  <si>
    <t>7а</t>
  </si>
  <si>
    <t>ВСЕГО</t>
  </si>
  <si>
    <r>
      <t xml:space="preserve">Площадь </t>
    </r>
    <r>
      <rPr>
        <sz val="8"/>
        <rFont val="Arial Cyr"/>
        <family val="2"/>
      </rPr>
      <t>(ж/фонд )      гр.3 - гр.26</t>
    </r>
  </si>
  <si>
    <t>Общая площадь дома с арендаторами</t>
  </si>
  <si>
    <t>20а</t>
  </si>
  <si>
    <t>20б</t>
  </si>
  <si>
    <t>Отопление Гкал без арендаторов (гр17/гр3*гр27)</t>
  </si>
  <si>
    <t>Тариф</t>
  </si>
  <si>
    <t>Отопление руб без арендаторов (гр20хгр20а)</t>
  </si>
  <si>
    <t>Анализ по отоплению руб на м2/мес (гр.20б /гр27 )</t>
  </si>
  <si>
    <t>Анализ по горячей воде          руб на 1чел/мес (гр.38 / гр.7)</t>
  </si>
  <si>
    <r>
      <t xml:space="preserve"> Г/кал с   </t>
    </r>
    <r>
      <rPr>
        <b/>
        <sz val="9"/>
        <rFont val="Arial Cyr"/>
        <family val="2"/>
      </rPr>
      <t xml:space="preserve">отпление      </t>
    </r>
    <r>
      <rPr>
        <sz val="9"/>
        <rFont val="Arial Cyr"/>
        <family val="2"/>
      </rPr>
      <t xml:space="preserve">с отчетов </t>
    </r>
  </si>
  <si>
    <r>
      <t xml:space="preserve">Г/кал </t>
    </r>
    <r>
      <rPr>
        <b/>
        <sz val="9"/>
        <rFont val="Arial Cyr"/>
        <family val="2"/>
      </rPr>
      <t xml:space="preserve">гор/вода </t>
    </r>
    <r>
      <rPr>
        <sz val="9"/>
        <rFont val="Arial Cyr"/>
        <family val="2"/>
      </rPr>
      <t>всего за месяц  с отчетов</t>
    </r>
  </si>
  <si>
    <r>
      <t xml:space="preserve"> Г/кал  </t>
    </r>
    <r>
      <rPr>
        <b/>
        <sz val="9"/>
        <rFont val="Arial Cyr"/>
        <family val="2"/>
      </rPr>
      <t xml:space="preserve">отпление + г/вода (акт) </t>
    </r>
    <r>
      <rPr>
        <sz val="9"/>
        <rFont val="Arial Cyr"/>
        <family val="2"/>
      </rPr>
      <t>гр.13+гр.17</t>
    </r>
  </si>
  <si>
    <t>Стоимость 1 м3 горячей воды</t>
  </si>
  <si>
    <r>
      <t xml:space="preserve">Сумма по подпитку </t>
    </r>
    <r>
      <rPr>
        <b/>
        <sz val="8"/>
        <rFont val="Arial Cyr"/>
        <family val="2"/>
      </rPr>
      <t>(тн х тариф с НДС 10,58 руб)</t>
    </r>
  </si>
  <si>
    <t>гр4 : гр7</t>
  </si>
  <si>
    <t>количество людей по ноябрю месяцу из отчета РКЦ</t>
  </si>
  <si>
    <r>
      <t xml:space="preserve">Г/кал по       г/вода+подпиток </t>
    </r>
    <r>
      <rPr>
        <sz val="8"/>
        <rFont val="Arial Cyr"/>
        <family val="2"/>
      </rPr>
      <t>(гр.38/тариф 726,31 руб))</t>
    </r>
  </si>
  <si>
    <r>
      <t xml:space="preserve">Сумма по отоплению (ж/фонд) </t>
    </r>
    <r>
      <rPr>
        <b/>
        <sz val="8"/>
        <rFont val="Arial Cyr"/>
        <family val="2"/>
      </rPr>
      <t>гр. 29 х тариф 726,31 руб</t>
    </r>
  </si>
  <si>
    <r>
      <t xml:space="preserve">Сумма по горячей воде </t>
    </r>
    <r>
      <rPr>
        <b/>
        <sz val="8"/>
        <rFont val="Arial Cyr"/>
        <family val="2"/>
      </rPr>
      <t>(Г/кал х тариф с НДС 726,31 руб)</t>
    </r>
  </si>
  <si>
    <t xml:space="preserve"> Гкал отопления на 1 м2  гр17 : гр3</t>
  </si>
  <si>
    <t xml:space="preserve">РКЦ    март  2012 года </t>
  </si>
  <si>
    <t>Гл экономист                      Н.П.Ковальчук</t>
  </si>
  <si>
    <t>Общая площадь жилого дома (население), м2</t>
  </si>
  <si>
    <t>Общая площадь нежилого помещения, м2</t>
  </si>
  <si>
    <t>2.1.</t>
  </si>
  <si>
    <t>2.2.</t>
  </si>
  <si>
    <t>Общая площадь  жилого дома м2,(население+нежилые помещения), гр 2.1.+ гр 2.2.</t>
  </si>
  <si>
    <t>Количество м3 по ОДПУ</t>
  </si>
  <si>
    <t>Кол-во человек  всего (население)</t>
  </si>
  <si>
    <t>Кол-во человек  ИПУ, (население)</t>
  </si>
  <si>
    <t>Кл-во  по ИПУ  горячей воды население, м3</t>
  </si>
  <si>
    <t>Кол-во по ИПУ по нежилым помещениям, м3</t>
  </si>
  <si>
    <t>Стоимость 1м3, подпиточной воды (с НДС)</t>
  </si>
  <si>
    <t xml:space="preserve"> Всего кол-во Гкал по ОДПУ, горячей воды ( население+ нежилые помещения </t>
  </si>
  <si>
    <t>Стоимость 1 Гкал, горячей воды, руб</t>
  </si>
  <si>
    <t>ЖИЛЫХ ДОМОВ НАХОДЯЩИХСЯ НА ОБСЛУЖИВАНИИ ООО "Конаковский Жилкомсервис"</t>
  </si>
  <si>
    <t>ОДН на ГВС, м3, гр 8*9</t>
  </si>
  <si>
    <t>ОДН на ГВС на 1м2/ м3/ мес, гр 10/3</t>
  </si>
  <si>
    <t>Кол-во человек без ИПУ (по нормотиву), население, гр 7-гр12</t>
  </si>
  <si>
    <t>ВСЕГО горячая вода м3 на проживающих человек без ИПУ, гр 4-гр10-гр 13-гр 15</t>
  </si>
  <si>
    <t>Горячая вода м3/чел/мес (на проживающих человек без ИПУ), гр 16/гр14</t>
  </si>
  <si>
    <t>Сумма подпиточной воды, руб., гр 4*гр19</t>
  </si>
  <si>
    <t>Всего сумма по горячей воде, Гкал+подпиток, руб., гр20+гр23</t>
  </si>
  <si>
    <t>Стоимость 1м3, горячей воды, гр24/ гр 4</t>
  </si>
  <si>
    <t>Расчет стоимости 1 м3 горячей воды( население)</t>
  </si>
  <si>
    <t>Расчет стоимости 1 м3 горячей воды( не жилые помещения)</t>
  </si>
  <si>
    <t>Сумма по  горячей воде, Гкал, руб. , гр26*гр20б</t>
  </si>
  <si>
    <t>Сумма подпиточной воды, руб., гр 5*гр19</t>
  </si>
  <si>
    <t>Всего сумма по горячей воде, Гкал+подпиток, руб., гр27+гр28</t>
  </si>
  <si>
    <t>Стоимость 1м3, горячей воды, гр29/ гр 5</t>
  </si>
  <si>
    <t>Нормотив на ОДН на ГВС, м3 /м2 /мес убор.площ</t>
  </si>
  <si>
    <t>Общая площадь мест убор. площ, м2</t>
  </si>
  <si>
    <t>Гкал по отоплению, по ОДПУ</t>
  </si>
  <si>
    <t>Тариф на Гкал для населения</t>
  </si>
  <si>
    <t>Гкал по горячей воде+ отопление (не жилые помещения)</t>
  </si>
  <si>
    <t>Гкал по горячей воде+ отопление (население), гр 20а+гр 32</t>
  </si>
  <si>
    <t>Всего Гкал по горячей воде+ отопление , гр 37+гр 38</t>
  </si>
  <si>
    <t>Сумма по  горячей воде, Гкал, руб. , гр22*гр20а</t>
  </si>
  <si>
    <t>9а</t>
  </si>
  <si>
    <t>Площадь жилая + лест.клетки, гр 3+гр9</t>
  </si>
  <si>
    <t>% жилого помещения, гр 3/гр9а*100</t>
  </si>
  <si>
    <t>100 % ПЛОЩАДЬ (жилая+ л.клетки, 1*100</t>
  </si>
  <si>
    <t>ОДН отопление</t>
  </si>
  <si>
    <t>Гкал по ОДПУ отопление</t>
  </si>
  <si>
    <t>Гкал по отоплению жилые помещения, гр31* гр 35/100</t>
  </si>
  <si>
    <t>Гкал по отоплению лест.клетки, гр31* гр 36/100</t>
  </si>
  <si>
    <t>Гкал по отоплению на 1м2 жилые помещения, гр 37/гр3</t>
  </si>
  <si>
    <t>Гкал по отоплению на 1м2 ОДН, гр 38/гр 3</t>
  </si>
  <si>
    <t>Гкал по отоплению, по ОДПУ( не жилые помещения), гр (39+гр40)*2,2</t>
  </si>
  <si>
    <t>Гкал по отоплению, по ОДПУ, (население),гр (39+гр40)*2,1</t>
  </si>
  <si>
    <t>Сумма по отоплению для населения, руб. ,гр 32*гр41</t>
  </si>
  <si>
    <t>Стоимость 1 м2/ мес отопления (население), руб., гр 42/гр2,1</t>
  </si>
  <si>
    <t>Стоимость 1м3, горячей воды, (гр22*21+19*4)/4</t>
  </si>
  <si>
    <t>основные</t>
  </si>
  <si>
    <t>38а</t>
  </si>
  <si>
    <t>Гкал по отоплению на 1м2 жилые помещения, гр 31/гр3</t>
  </si>
  <si>
    <t>В том числе население (м3), гр 11*гр2,1+гр13гр+16</t>
  </si>
  <si>
    <t>В том числе нежилые помещения (м3), гр11*гр 2.2+гр15</t>
  </si>
  <si>
    <t xml:space="preserve"> кол-во Гкал по ОДПУ, горячей воды ( население), гр 21*гр6/гр4</t>
  </si>
  <si>
    <t xml:space="preserve"> кол-во Гкал по ОДПУ, горячей воды ( не жилые помещения), гр 21*гр5/гр4</t>
  </si>
  <si>
    <t>% лест. Клетки не жилое, гр 34-гр 35</t>
  </si>
  <si>
    <t>Гкал по отоплению НАСЕЛЕНИЕ</t>
  </si>
  <si>
    <t>( ПО ФАКТУ)</t>
  </si>
  <si>
    <t>Факт , т</t>
  </si>
  <si>
    <t>3а</t>
  </si>
  <si>
    <t>ВСЕГО количество горячей воды по ОДПУ , (м3), гр 3а*1,022</t>
  </si>
  <si>
    <t>из распечатки Витя</t>
  </si>
  <si>
    <t xml:space="preserve">РАСЧЕТ КОММУНАЛЬНЫХ УСЛУГ ПО ГВС за  МАЙ 2014 года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</si>
</sst>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"/>
    <numFmt numFmtId="168" formatCode="#,##0.0000"/>
    <numFmt numFmtId="169" formatCode="#,##0.00000"/>
    <numFmt numFmtId="170" formatCode="[$-FC19]d\ mmmm\ yyyy\ &quot;г.&quot;"/>
    <numFmt numFmtId="171" formatCode="0.0000"/>
    <numFmt numFmtId="172" formatCode="0.00000"/>
    <numFmt numFmtId="173" formatCode="0.000000"/>
    <numFmt numFmtId="174" formatCode="0.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0_р_.;[Red]#,##0.0000_р_."/>
    <numFmt numFmtId="180" formatCode="0.000;[Red]0.000"/>
    <numFmt numFmtId="181" formatCode="0.0;[Red]0.0"/>
    <numFmt numFmtId="182" formatCode="0;[Red]0"/>
  </numFmts>
  <fonts count="55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b/>
      <i/>
      <sz val="9"/>
      <name val="Arial Cyr"/>
      <family val="2"/>
    </font>
    <font>
      <sz val="14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0"/>
    </font>
    <font>
      <b/>
      <i/>
      <sz val="11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5" fontId="1" fillId="0" borderId="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6" fontId="1" fillId="0" borderId="14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1" fillId="0" borderId="21" xfId="0" applyNumberFormat="1" applyFont="1" applyBorder="1" applyAlignment="1">
      <alignment horizontal="center"/>
    </xf>
    <xf numFmtId="165" fontId="1" fillId="0" borderId="22" xfId="0" applyNumberFormat="1" applyFont="1" applyBorder="1" applyAlignment="1">
      <alignment horizontal="center"/>
    </xf>
    <xf numFmtId="165" fontId="1" fillId="0" borderId="23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167" fontId="1" fillId="0" borderId="14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169" fontId="2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33" borderId="18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/>
    </xf>
    <xf numFmtId="2" fontId="9" fillId="33" borderId="14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165" fontId="1" fillId="33" borderId="14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165" fontId="2" fillId="0" borderId="2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65" fontId="1" fillId="0" borderId="0" xfId="0" applyNumberFormat="1" applyFont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34" borderId="18" xfId="0" applyFill="1" applyBorder="1" applyAlignment="1">
      <alignment/>
    </xf>
    <xf numFmtId="4" fontId="2" fillId="0" borderId="14" xfId="0" applyNumberFormat="1" applyFont="1" applyBorder="1" applyAlignment="1">
      <alignment horizontal="center" wrapText="1"/>
    </xf>
    <xf numFmtId="0" fontId="8" fillId="34" borderId="13" xfId="0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165" fontId="2" fillId="0" borderId="27" xfId="0" applyNumberFormat="1" applyFont="1" applyBorder="1" applyAlignment="1">
      <alignment horizontal="center"/>
    </xf>
    <xf numFmtId="165" fontId="2" fillId="0" borderId="28" xfId="0" applyNumberFormat="1" applyFont="1" applyBorder="1" applyAlignment="1">
      <alignment horizontal="center"/>
    </xf>
    <xf numFmtId="165" fontId="1" fillId="0" borderId="26" xfId="0" applyNumberFormat="1" applyFont="1" applyBorder="1" applyAlignment="1">
      <alignment horizontal="center"/>
    </xf>
    <xf numFmtId="165" fontId="2" fillId="0" borderId="29" xfId="0" applyNumberFormat="1" applyFont="1" applyBorder="1" applyAlignment="1">
      <alignment horizontal="center"/>
    </xf>
    <xf numFmtId="165" fontId="2" fillId="0" borderId="30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center"/>
    </xf>
    <xf numFmtId="165" fontId="2" fillId="0" borderId="31" xfId="0" applyNumberFormat="1" applyFont="1" applyBorder="1" applyAlignment="1">
      <alignment horizontal="center"/>
    </xf>
    <xf numFmtId="165" fontId="1" fillId="0" borderId="32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67" fontId="11" fillId="0" borderId="14" xfId="0" applyNumberFormat="1" applyFont="1" applyBorder="1" applyAlignment="1">
      <alignment horizontal="center"/>
    </xf>
    <xf numFmtId="167" fontId="11" fillId="0" borderId="10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167" fontId="11" fillId="0" borderId="14" xfId="0" applyNumberFormat="1" applyFont="1" applyBorder="1" applyAlignment="1">
      <alignment horizontal="center" wrapText="1"/>
    </xf>
    <xf numFmtId="167" fontId="11" fillId="0" borderId="10" xfId="0" applyNumberFormat="1" applyFont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65" fontId="1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5" fontId="2" fillId="0" borderId="17" xfId="0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center"/>
    </xf>
    <xf numFmtId="165" fontId="1" fillId="35" borderId="14" xfId="0" applyNumberFormat="1" applyFont="1" applyFill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0" fillId="39" borderId="0" xfId="0" applyFill="1" applyBorder="1" applyAlignment="1">
      <alignment/>
    </xf>
    <xf numFmtId="2" fontId="13" fillId="39" borderId="10" xfId="0" applyNumberFormat="1" applyFont="1" applyFill="1" applyBorder="1" applyAlignment="1">
      <alignment horizontal="center"/>
    </xf>
    <xf numFmtId="164" fontId="0" fillId="39" borderId="10" xfId="0" applyNumberFormat="1" applyFill="1" applyBorder="1" applyAlignment="1">
      <alignment horizontal="center"/>
    </xf>
    <xf numFmtId="0" fontId="0" fillId="39" borderId="10" xfId="0" applyFill="1" applyBorder="1" applyAlignment="1">
      <alignment/>
    </xf>
    <xf numFmtId="2" fontId="0" fillId="39" borderId="13" xfId="0" applyNumberFormat="1" applyFill="1" applyBorder="1" applyAlignment="1">
      <alignment horizontal="center"/>
    </xf>
    <xf numFmtId="2" fontId="0" fillId="39" borderId="14" xfId="0" applyNumberFormat="1" applyFill="1" applyBorder="1" applyAlignment="1">
      <alignment horizontal="center"/>
    </xf>
    <xf numFmtId="2" fontId="15" fillId="39" borderId="14" xfId="0" applyNumberFormat="1" applyFont="1" applyFill="1" applyBorder="1" applyAlignment="1">
      <alignment horizontal="center"/>
    </xf>
    <xf numFmtId="2" fontId="0" fillId="39" borderId="10" xfId="0" applyNumberFormat="1" applyFill="1" applyBorder="1" applyAlignment="1">
      <alignment/>
    </xf>
    <xf numFmtId="2" fontId="0" fillId="39" borderId="10" xfId="0" applyNumberFormat="1" applyFill="1" applyBorder="1" applyAlignment="1">
      <alignment horizontal="center"/>
    </xf>
    <xf numFmtId="2" fontId="0" fillId="39" borderId="14" xfId="0" applyNumberFormat="1" applyFill="1" applyBorder="1" applyAlignment="1">
      <alignment/>
    </xf>
    <xf numFmtId="0" fontId="4" fillId="39" borderId="15" xfId="0" applyFont="1" applyFill="1" applyBorder="1" applyAlignment="1">
      <alignment horizontal="center"/>
    </xf>
    <xf numFmtId="0" fontId="13" fillId="39" borderId="13" xfId="0" applyFont="1" applyFill="1" applyBorder="1" applyAlignment="1">
      <alignment wrapText="1"/>
    </xf>
    <xf numFmtId="0" fontId="4" fillId="39" borderId="33" xfId="0" applyFont="1" applyFill="1" applyBorder="1" applyAlignment="1">
      <alignment horizontal="center"/>
    </xf>
    <xf numFmtId="0" fontId="0" fillId="39" borderId="34" xfId="0" applyFill="1" applyBorder="1" applyAlignment="1">
      <alignment/>
    </xf>
    <xf numFmtId="0" fontId="0" fillId="39" borderId="35" xfId="0" applyFill="1" applyBorder="1" applyAlignment="1">
      <alignment/>
    </xf>
    <xf numFmtId="0" fontId="16" fillId="39" borderId="20" xfId="0" applyFont="1" applyFill="1" applyBorder="1" applyAlignment="1">
      <alignment wrapText="1"/>
    </xf>
    <xf numFmtId="0" fontId="4" fillId="39" borderId="16" xfId="0" applyFont="1" applyFill="1" applyBorder="1" applyAlignment="1">
      <alignment horizontal="center"/>
    </xf>
    <xf numFmtId="2" fontId="0" fillId="39" borderId="19" xfId="0" applyNumberFormat="1" applyFill="1" applyBorder="1" applyAlignment="1">
      <alignment horizontal="center"/>
    </xf>
    <xf numFmtId="0" fontId="0" fillId="39" borderId="10" xfId="0" applyFill="1" applyBorder="1" applyAlignment="1">
      <alignment wrapText="1"/>
    </xf>
    <xf numFmtId="0" fontId="0" fillId="39" borderId="10" xfId="0" applyFill="1" applyBorder="1" applyAlignment="1">
      <alignment horizontal="center" wrapText="1"/>
    </xf>
    <xf numFmtId="164" fontId="0" fillId="39" borderId="0" xfId="0" applyNumberFormat="1" applyFill="1" applyBorder="1" applyAlignment="1">
      <alignment/>
    </xf>
    <xf numFmtId="0" fontId="15" fillId="39" borderId="10" xfId="0" applyFont="1" applyFill="1" applyBorder="1" applyAlignment="1">
      <alignment horizontal="center" wrapText="1"/>
    </xf>
    <xf numFmtId="0" fontId="15" fillId="39" borderId="10" xfId="0" applyFont="1" applyFill="1" applyBorder="1" applyAlignment="1">
      <alignment horizontal="center"/>
    </xf>
    <xf numFmtId="164" fontId="15" fillId="39" borderId="10" xfId="0" applyNumberFormat="1" applyFont="1" applyFill="1" applyBorder="1" applyAlignment="1">
      <alignment horizontal="center"/>
    </xf>
    <xf numFmtId="171" fontId="15" fillId="39" borderId="10" xfId="0" applyNumberFormat="1" applyFont="1" applyFill="1" applyBorder="1" applyAlignment="1">
      <alignment horizontal="center" wrapText="1"/>
    </xf>
    <xf numFmtId="172" fontId="15" fillId="39" borderId="10" xfId="0" applyNumberFormat="1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/>
    </xf>
    <xf numFmtId="0" fontId="14" fillId="39" borderId="15" xfId="0" applyFont="1" applyFill="1" applyBorder="1" applyAlignment="1">
      <alignment horizontal="center"/>
    </xf>
    <xf numFmtId="164" fontId="13" fillId="39" borderId="19" xfId="0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0" fontId="12" fillId="39" borderId="0" xfId="0" applyFont="1" applyFill="1" applyAlignment="1">
      <alignment wrapText="1"/>
    </xf>
    <xf numFmtId="0" fontId="0" fillId="39" borderId="10" xfId="0" applyFont="1" applyFill="1" applyBorder="1" applyAlignment="1">
      <alignment horizontal="center" wrapText="1"/>
    </xf>
    <xf numFmtId="171" fontId="0" fillId="39" borderId="10" xfId="0" applyNumberFormat="1" applyFont="1" applyFill="1" applyBorder="1" applyAlignment="1">
      <alignment horizontal="center" wrapText="1"/>
    </xf>
    <xf numFmtId="0" fontId="0" fillId="39" borderId="10" xfId="0" applyFont="1" applyFill="1" applyBorder="1" applyAlignment="1">
      <alignment horizontal="center"/>
    </xf>
    <xf numFmtId="1" fontId="0" fillId="39" borderId="10" xfId="0" applyNumberFormat="1" applyFont="1" applyFill="1" applyBorder="1" applyAlignment="1">
      <alignment horizontal="center"/>
    </xf>
    <xf numFmtId="172" fontId="0" fillId="39" borderId="10" xfId="0" applyNumberFormat="1" applyFont="1" applyFill="1" applyBorder="1" applyAlignment="1">
      <alignment horizontal="center"/>
    </xf>
    <xf numFmtId="173" fontId="0" fillId="39" borderId="10" xfId="0" applyNumberFormat="1" applyFont="1" applyFill="1" applyBorder="1" applyAlignment="1">
      <alignment horizontal="center"/>
    </xf>
    <xf numFmtId="164" fontId="0" fillId="39" borderId="10" xfId="0" applyNumberFormat="1" applyFont="1" applyFill="1" applyBorder="1" applyAlignment="1">
      <alignment horizontal="center"/>
    </xf>
    <xf numFmtId="171" fontId="0" fillId="39" borderId="10" xfId="0" applyNumberFormat="1" applyFont="1" applyFill="1" applyBorder="1" applyAlignment="1">
      <alignment horizontal="center"/>
    </xf>
    <xf numFmtId="0" fontId="13" fillId="39" borderId="10" xfId="0" applyFont="1" applyFill="1" applyBorder="1" applyAlignment="1">
      <alignment/>
    </xf>
    <xf numFmtId="0" fontId="13" fillId="39" borderId="35" xfId="0" applyFont="1" applyFill="1" applyBorder="1" applyAlignment="1">
      <alignment horizontal="center" wrapText="1"/>
    </xf>
    <xf numFmtId="0" fontId="14" fillId="39" borderId="15" xfId="0" applyFont="1" applyFill="1" applyBorder="1" applyAlignment="1">
      <alignment horizontal="center" vertical="center" wrapText="1"/>
    </xf>
    <xf numFmtId="0" fontId="16" fillId="39" borderId="15" xfId="0" applyFont="1" applyFill="1" applyBorder="1" applyAlignment="1">
      <alignment horizontal="center"/>
    </xf>
    <xf numFmtId="0" fontId="14" fillId="39" borderId="16" xfId="0" applyFont="1" applyFill="1" applyBorder="1" applyAlignment="1">
      <alignment horizontal="center"/>
    </xf>
    <xf numFmtId="0" fontId="14" fillId="39" borderId="33" xfId="0" applyFont="1" applyFill="1" applyBorder="1" applyAlignment="1">
      <alignment horizontal="center"/>
    </xf>
    <xf numFmtId="0" fontId="16" fillId="39" borderId="21" xfId="0" applyFont="1" applyFill="1" applyBorder="1" applyAlignment="1">
      <alignment horizontal="center"/>
    </xf>
    <xf numFmtId="173" fontId="15" fillId="39" borderId="19" xfId="0" applyNumberFormat="1" applyFont="1" applyFill="1" applyBorder="1" applyAlignment="1">
      <alignment horizontal="center"/>
    </xf>
    <xf numFmtId="0" fontId="13" fillId="39" borderId="14" xfId="0" applyFont="1" applyFill="1" applyBorder="1" applyAlignment="1">
      <alignment horizontal="center"/>
    </xf>
    <xf numFmtId="0" fontId="13" fillId="39" borderId="19" xfId="0" applyFont="1" applyFill="1" applyBorder="1" applyAlignment="1">
      <alignment horizontal="left"/>
    </xf>
    <xf numFmtId="2" fontId="13" fillId="39" borderId="34" xfId="0" applyNumberFormat="1" applyFont="1" applyFill="1" applyBorder="1" applyAlignment="1">
      <alignment horizontal="center"/>
    </xf>
    <xf numFmtId="2" fontId="13" fillId="39" borderId="14" xfId="0" applyNumberFormat="1" applyFont="1" applyFill="1" applyBorder="1" applyAlignment="1">
      <alignment horizontal="center"/>
    </xf>
    <xf numFmtId="2" fontId="16" fillId="39" borderId="20" xfId="0" applyNumberFormat="1" applyFont="1" applyFill="1" applyBorder="1" applyAlignment="1">
      <alignment horizontal="center"/>
    </xf>
    <xf numFmtId="0" fontId="13" fillId="39" borderId="13" xfId="0" applyFont="1" applyFill="1" applyBorder="1" applyAlignment="1">
      <alignment horizontal="left"/>
    </xf>
    <xf numFmtId="0" fontId="13" fillId="39" borderId="13" xfId="0" applyFont="1" applyFill="1" applyBorder="1" applyAlignment="1">
      <alignment horizontal="left" vertical="center"/>
    </xf>
    <xf numFmtId="166" fontId="14" fillId="39" borderId="10" xfId="0" applyNumberFormat="1" applyFont="1" applyFill="1" applyBorder="1" applyAlignment="1">
      <alignment horizontal="center"/>
    </xf>
    <xf numFmtId="0" fontId="14" fillId="39" borderId="13" xfId="0" applyFont="1" applyFill="1" applyBorder="1" applyAlignment="1">
      <alignment horizontal="left"/>
    </xf>
    <xf numFmtId="166" fontId="0" fillId="39" borderId="0" xfId="0" applyNumberFormat="1" applyFill="1" applyAlignment="1">
      <alignment/>
    </xf>
    <xf numFmtId="0" fontId="15" fillId="39" borderId="0" xfId="0" applyFont="1" applyFill="1" applyAlignment="1">
      <alignment/>
    </xf>
    <xf numFmtId="0" fontId="0" fillId="40" borderId="0" xfId="0" applyFill="1" applyAlignment="1">
      <alignment/>
    </xf>
    <xf numFmtId="0" fontId="0" fillId="40" borderId="0" xfId="0" applyFill="1" applyBorder="1" applyAlignment="1">
      <alignment/>
    </xf>
    <xf numFmtId="171" fontId="19" fillId="39" borderId="10" xfId="0" applyNumberFormat="1" applyFont="1" applyFill="1" applyBorder="1" applyAlignment="1">
      <alignment horizontal="center" wrapText="1"/>
    </xf>
    <xf numFmtId="172" fontId="18" fillId="39" borderId="10" xfId="0" applyNumberFormat="1" applyFont="1" applyFill="1" applyBorder="1" applyAlignment="1">
      <alignment horizontal="center"/>
    </xf>
    <xf numFmtId="2" fontId="16" fillId="39" borderId="19" xfId="0" applyNumberFormat="1" applyFont="1" applyFill="1" applyBorder="1" applyAlignment="1">
      <alignment horizontal="center"/>
    </xf>
    <xf numFmtId="2" fontId="1" fillId="39" borderId="19" xfId="0" applyNumberFormat="1" applyFont="1" applyFill="1" applyBorder="1" applyAlignment="1">
      <alignment horizontal="center"/>
    </xf>
    <xf numFmtId="4" fontId="14" fillId="39" borderId="10" xfId="0" applyNumberFormat="1" applyFont="1" applyFill="1" applyBorder="1" applyAlignment="1">
      <alignment horizontal="center"/>
    </xf>
    <xf numFmtId="171" fontId="0" fillId="39" borderId="10" xfId="0" applyNumberFormat="1" applyFill="1" applyBorder="1" applyAlignment="1">
      <alignment horizontal="center" wrapText="1"/>
    </xf>
    <xf numFmtId="0" fontId="6" fillId="39" borderId="0" xfId="0" applyFont="1" applyFill="1" applyAlignment="1">
      <alignment horizontal="center"/>
    </xf>
    <xf numFmtId="0" fontId="0" fillId="39" borderId="36" xfId="52" applyNumberFormat="1" applyFont="1" applyFill="1" applyBorder="1" applyAlignment="1">
      <alignment horizontal="center"/>
      <protection/>
    </xf>
    <xf numFmtId="0" fontId="0" fillId="39" borderId="0" xfId="0" applyFill="1" applyAlignment="1">
      <alignment/>
    </xf>
    <xf numFmtId="0" fontId="13" fillId="39" borderId="10" xfId="0" applyFont="1" applyFill="1" applyBorder="1" applyAlignment="1">
      <alignment horizontal="left"/>
    </xf>
    <xf numFmtId="0" fontId="13" fillId="39" borderId="10" xfId="0" applyFont="1" applyFill="1" applyBorder="1" applyAlignment="1">
      <alignment horizontal="left" vertical="center"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0" fillId="42" borderId="0" xfId="0" applyFill="1" applyBorder="1" applyAlignment="1">
      <alignment/>
    </xf>
    <xf numFmtId="0" fontId="16" fillId="39" borderId="13" xfId="0" applyFont="1" applyFill="1" applyBorder="1" applyAlignment="1">
      <alignment horizontal="center" wrapText="1"/>
    </xf>
    <xf numFmtId="0" fontId="16" fillId="39" borderId="16" xfId="0" applyFont="1" applyFill="1" applyBorder="1" applyAlignment="1">
      <alignment horizontal="center"/>
    </xf>
    <xf numFmtId="2" fontId="15" fillId="39" borderId="19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horizontal="left"/>
    </xf>
    <xf numFmtId="164" fontId="14" fillId="39" borderId="10" xfId="0" applyNumberFormat="1" applyFon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13" fillId="39" borderId="10" xfId="0" applyFont="1" applyFill="1" applyBorder="1" applyAlignment="1">
      <alignment horizontal="center" wrapText="1"/>
    </xf>
    <xf numFmtId="0" fontId="13" fillId="39" borderId="10" xfId="0" applyFont="1" applyFill="1" applyBorder="1" applyAlignment="1">
      <alignment horizontal="center" vertical="center" wrapText="1"/>
    </xf>
    <xf numFmtId="0" fontId="0" fillId="39" borderId="10" xfId="0" applyFill="1" applyBorder="1" applyAlignment="1">
      <alignment/>
    </xf>
    <xf numFmtId="0" fontId="13" fillId="39" borderId="37" xfId="0" applyFont="1" applyFill="1" applyBorder="1" applyAlignment="1">
      <alignment horizontal="center" vertical="center" wrapText="1"/>
    </xf>
    <xf numFmtId="0" fontId="13" fillId="39" borderId="38" xfId="0" applyFont="1" applyFill="1" applyBorder="1" applyAlignment="1">
      <alignment horizontal="center" vertical="center" wrapText="1"/>
    </xf>
    <xf numFmtId="0" fontId="13" fillId="39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3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0" xfId="0" applyFont="1" applyAlignment="1">
      <alignment horizontal="left"/>
    </xf>
    <xf numFmtId="0" fontId="13" fillId="39" borderId="10" xfId="0" applyFont="1" applyFill="1" applyBorder="1" applyAlignment="1">
      <alignment horizontal="center" wrapText="1"/>
    </xf>
    <xf numFmtId="0" fontId="13" fillId="39" borderId="41" xfId="0" applyFont="1" applyFill="1" applyBorder="1" applyAlignment="1">
      <alignment horizontal="center"/>
    </xf>
    <xf numFmtId="0" fontId="13" fillId="39" borderId="42" xfId="0" applyFont="1" applyFill="1" applyBorder="1" applyAlignment="1">
      <alignment horizontal="center"/>
    </xf>
    <xf numFmtId="0" fontId="13" fillId="39" borderId="43" xfId="0" applyFont="1" applyFill="1" applyBorder="1" applyAlignment="1">
      <alignment horizontal="center"/>
    </xf>
    <xf numFmtId="0" fontId="13" fillId="39" borderId="44" xfId="0" applyFont="1" applyFill="1" applyBorder="1" applyAlignment="1">
      <alignment horizontal="center"/>
    </xf>
    <xf numFmtId="0" fontId="0" fillId="39" borderId="41" xfId="0" applyFill="1" applyBorder="1" applyAlignment="1">
      <alignment horizontal="center"/>
    </xf>
    <xf numFmtId="0" fontId="0" fillId="39" borderId="42" xfId="0" applyFill="1" applyBorder="1" applyAlignment="1">
      <alignment horizontal="center"/>
    </xf>
    <xf numFmtId="0" fontId="0" fillId="39" borderId="43" xfId="0" applyFill="1" applyBorder="1" applyAlignment="1">
      <alignment horizontal="center"/>
    </xf>
    <xf numFmtId="0" fontId="16" fillId="39" borderId="10" xfId="0" applyFont="1" applyFill="1" applyBorder="1" applyAlignment="1">
      <alignment horizontal="center" wrapText="1"/>
    </xf>
    <xf numFmtId="0" fontId="0" fillId="39" borderId="13" xfId="0" applyFill="1" applyBorder="1" applyAlignment="1">
      <alignment horizontal="center"/>
    </xf>
    <xf numFmtId="0" fontId="0" fillId="39" borderId="39" xfId="0" applyFill="1" applyBorder="1" applyAlignment="1">
      <alignment horizontal="center"/>
    </xf>
    <xf numFmtId="0" fontId="0" fillId="39" borderId="18" xfId="0" applyFill="1" applyBorder="1" applyAlignment="1">
      <alignment horizontal="center"/>
    </xf>
    <xf numFmtId="0" fontId="13" fillId="39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0" fillId="39" borderId="10" xfId="0" applyFill="1" applyBorder="1" applyAlignment="1">
      <alignment/>
    </xf>
    <xf numFmtId="0" fontId="13" fillId="39" borderId="37" xfId="0" applyFont="1" applyFill="1" applyBorder="1" applyAlignment="1">
      <alignment horizontal="center" vertical="center" wrapText="1"/>
    </xf>
    <xf numFmtId="0" fontId="13" fillId="39" borderId="38" xfId="0" applyFont="1" applyFill="1" applyBorder="1" applyAlignment="1">
      <alignment horizontal="center" vertical="center" wrapText="1"/>
    </xf>
    <xf numFmtId="0" fontId="13" fillId="39" borderId="14" xfId="0" applyFont="1" applyFill="1" applyBorder="1" applyAlignment="1">
      <alignment horizontal="center" vertical="center" wrapText="1"/>
    </xf>
    <xf numFmtId="0" fontId="13" fillId="39" borderId="1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" fillId="39" borderId="11" xfId="0" applyFont="1" applyFill="1" applyBorder="1" applyAlignment="1">
      <alignment horizontal="center" vertical="center" wrapText="1"/>
    </xf>
    <xf numFmtId="0" fontId="1" fillId="39" borderId="14" xfId="0" applyFont="1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/>
    </xf>
    <xf numFmtId="0" fontId="6" fillId="39" borderId="45" xfId="0" applyFont="1" applyFill="1" applyBorder="1" applyAlignment="1">
      <alignment horizontal="center"/>
    </xf>
    <xf numFmtId="0" fontId="6" fillId="39" borderId="46" xfId="0" applyFont="1" applyFill="1" applyBorder="1" applyAlignment="1">
      <alignment horizontal="center"/>
    </xf>
    <xf numFmtId="0" fontId="6" fillId="39" borderId="0" xfId="0" applyFont="1" applyFill="1" applyBorder="1" applyAlignment="1">
      <alignment horizontal="center"/>
    </xf>
    <xf numFmtId="0" fontId="13" fillId="39" borderId="47" xfId="0" applyFont="1" applyFill="1" applyBorder="1" applyAlignment="1">
      <alignment horizontal="center" vertical="center" wrapText="1"/>
    </xf>
    <xf numFmtId="0" fontId="13" fillId="39" borderId="10" xfId="0" applyFont="1" applyFill="1" applyBorder="1" applyAlignment="1">
      <alignment horizontal="center"/>
    </xf>
    <xf numFmtId="0" fontId="13" fillId="39" borderId="11" xfId="0" applyFont="1" applyFill="1" applyBorder="1" applyAlignment="1">
      <alignment horizontal="center"/>
    </xf>
    <xf numFmtId="0" fontId="13" fillId="39" borderId="12" xfId="0" applyFont="1" applyFill="1" applyBorder="1" applyAlignment="1">
      <alignment horizontal="center"/>
    </xf>
    <xf numFmtId="0" fontId="13" fillId="39" borderId="48" xfId="0" applyFont="1" applyFill="1" applyBorder="1" applyAlignment="1">
      <alignment horizontal="center" vertical="center" wrapText="1"/>
    </xf>
    <xf numFmtId="0" fontId="13" fillId="39" borderId="34" xfId="0" applyFont="1" applyFill="1" applyBorder="1" applyAlignment="1">
      <alignment horizontal="center" vertical="center" wrapText="1"/>
    </xf>
    <xf numFmtId="0" fontId="14" fillId="39" borderId="33" xfId="0" applyFont="1" applyFill="1" applyBorder="1" applyAlignment="1">
      <alignment horizontal="center" vertical="center" wrapText="1"/>
    </xf>
    <xf numFmtId="0" fontId="13" fillId="39" borderId="14" xfId="0" applyFont="1" applyFill="1" applyBorder="1" applyAlignment="1">
      <alignment horizontal="left"/>
    </xf>
    <xf numFmtId="2" fontId="0" fillId="39" borderId="36" xfId="53" applyNumberFormat="1" applyFont="1" applyFill="1" applyBorder="1" applyAlignment="1">
      <alignment horizontal="center"/>
      <protection/>
    </xf>
    <xf numFmtId="4" fontId="1" fillId="39" borderId="14" xfId="0" applyNumberFormat="1" applyFont="1" applyFill="1" applyBorder="1" applyAlignment="1">
      <alignment horizontal="center"/>
    </xf>
    <xf numFmtId="4" fontId="0" fillId="39" borderId="36" xfId="53" applyNumberFormat="1" applyFont="1" applyFill="1" applyBorder="1" applyAlignment="1">
      <alignment horizontal="center"/>
      <protection/>
    </xf>
    <xf numFmtId="0" fontId="0" fillId="39" borderId="14" xfId="0" applyFont="1" applyFill="1" applyBorder="1" applyAlignment="1">
      <alignment horizontal="center"/>
    </xf>
    <xf numFmtId="0" fontId="13" fillId="39" borderId="10" xfId="0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0" fontId="13" fillId="39" borderId="10" xfId="0" applyFont="1" applyFill="1" applyBorder="1" applyAlignment="1">
      <alignment horizontal="center" vertical="center"/>
    </xf>
    <xf numFmtId="164" fontId="0" fillId="39" borderId="10" xfId="0" applyNumberFormat="1" applyFont="1" applyFill="1" applyBorder="1" applyAlignment="1">
      <alignment horizontal="center"/>
    </xf>
    <xf numFmtId="4" fontId="13" fillId="39" borderId="10" xfId="0" applyNumberFormat="1" applyFont="1" applyFill="1" applyBorder="1" applyAlignment="1">
      <alignment horizontal="center"/>
    </xf>
    <xf numFmtId="0" fontId="14" fillId="39" borderId="10" xfId="0" applyFont="1" applyFill="1" applyBorder="1" applyAlignment="1">
      <alignment horizontal="center"/>
    </xf>
    <xf numFmtId="0" fontId="14" fillId="39" borderId="10" xfId="0" applyFont="1" applyFill="1" applyBorder="1" applyAlignment="1">
      <alignment horizontal="left"/>
    </xf>
    <xf numFmtId="166" fontId="0" fillId="39" borderId="0" xfId="0" applyNumberFormat="1" applyFill="1" applyAlignment="1">
      <alignment/>
    </xf>
    <xf numFmtId="164" fontId="0" fillId="39" borderId="0" xfId="0" applyNumberFormat="1" applyFill="1" applyAlignment="1">
      <alignment/>
    </xf>
    <xf numFmtId="0" fontId="12" fillId="39" borderId="0" xfId="0" applyFont="1" applyFill="1" applyAlignment="1">
      <alignment horizontal="left" wrapText="1"/>
    </xf>
    <xf numFmtId="0" fontId="17" fillId="39" borderId="0" xfId="0" applyFont="1" applyFill="1" applyAlignment="1">
      <alignment wrapText="1"/>
    </xf>
    <xf numFmtId="0" fontId="0" fillId="39" borderId="0" xfId="0" applyFill="1" applyAlignment="1">
      <alignment wrapText="1"/>
    </xf>
    <xf numFmtId="0" fontId="0" fillId="39" borderId="45" xfId="0" applyFill="1" applyBorder="1" applyAlignment="1">
      <alignment horizontal="center"/>
    </xf>
    <xf numFmtId="164" fontId="0" fillId="39" borderId="10" xfId="0" applyNumberFormat="1" applyFill="1" applyBorder="1" applyAlignment="1">
      <alignment wrapText="1"/>
    </xf>
    <xf numFmtId="182" fontId="4" fillId="39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 2" xfId="52"/>
    <cellStyle name="Обычный 6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Q136"/>
  <sheetViews>
    <sheetView zoomScalePageLayoutView="0" workbookViewId="0" topLeftCell="F5">
      <selection activeCell="AT10" sqref="AT10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10.875" style="0" bestFit="1" customWidth="1"/>
    <col min="4" max="4" width="9.875" style="0" bestFit="1" customWidth="1"/>
    <col min="5" max="5" width="7.00390625" style="0" customWidth="1"/>
    <col min="6" max="6" width="11.00390625" style="0" customWidth="1"/>
    <col min="7" max="8" width="7.875" style="0" customWidth="1"/>
    <col min="9" max="9" width="7.875" style="0" hidden="1" customWidth="1"/>
    <col min="10" max="11" width="8.375" style="0" hidden="1" customWidth="1"/>
    <col min="12" max="12" width="8.125" style="0" hidden="1" customWidth="1"/>
    <col min="13" max="13" width="11.25390625" style="0" customWidth="1"/>
    <col min="14" max="14" width="10.625" style="0" customWidth="1"/>
    <col min="15" max="16" width="10.25390625" style="0" customWidth="1"/>
    <col min="17" max="17" width="9.875" style="0" customWidth="1"/>
    <col min="18" max="18" width="7.875" style="0" customWidth="1"/>
    <col min="19" max="19" width="13.00390625" style="0" customWidth="1"/>
    <col min="20" max="20" width="10.125" style="0" customWidth="1"/>
    <col min="21" max="21" width="10.875" style="0" customWidth="1"/>
    <col min="22" max="22" width="7.75390625" style="0" customWidth="1"/>
    <col min="23" max="23" width="12.125" style="0" customWidth="1"/>
    <col min="24" max="24" width="9.25390625" style="0" customWidth="1"/>
    <col min="25" max="25" width="9.00390625" style="0" customWidth="1"/>
    <col min="26" max="26" width="11.625" style="0" customWidth="1"/>
    <col min="27" max="27" width="13.375" style="0" customWidth="1"/>
    <col min="30" max="30" width="9.875" style="0" bestFit="1" customWidth="1"/>
    <col min="31" max="31" width="11.25390625" style="0" customWidth="1"/>
    <col min="32" max="32" width="2.625" style="0" customWidth="1"/>
    <col min="33" max="33" width="7.75390625" style="0" customWidth="1"/>
    <col min="34" max="34" width="10.75390625" style="0" customWidth="1"/>
    <col min="35" max="36" width="11.375" style="0" customWidth="1"/>
    <col min="37" max="37" width="13.25390625" style="0" customWidth="1"/>
    <col min="39" max="39" width="12.625" style="0" customWidth="1"/>
    <col min="40" max="40" width="8.875" style="0" customWidth="1"/>
    <col min="41" max="41" width="10.625" style="0" customWidth="1"/>
    <col min="42" max="42" width="9.625" style="0" customWidth="1"/>
    <col min="43" max="43" width="11.875" style="0" customWidth="1"/>
    <col min="44" max="44" width="12.75390625" style="0" customWidth="1"/>
    <col min="45" max="45" width="17.25390625" style="0" customWidth="1"/>
    <col min="46" max="46" width="11.375" style="0" customWidth="1"/>
    <col min="47" max="47" width="7.625" style="0" customWidth="1"/>
    <col min="48" max="48" width="18.75390625" style="0" customWidth="1"/>
  </cols>
  <sheetData>
    <row r="1" ht="12.75" hidden="1"/>
    <row r="2" ht="12.75" hidden="1"/>
    <row r="3" ht="12.75" hidden="1"/>
    <row r="4" ht="12.75" hidden="1"/>
    <row r="5" spans="1:14" ht="18">
      <c r="A5" s="250" t="s">
        <v>96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</row>
    <row r="6" spans="14:15" ht="12.75">
      <c r="N6">
        <v>24.91</v>
      </c>
      <c r="O6">
        <v>210.51</v>
      </c>
    </row>
    <row r="7" spans="1:48" ht="13.5" customHeight="1" thickBot="1">
      <c r="A7" s="246" t="s">
        <v>0</v>
      </c>
      <c r="B7" s="246" t="s">
        <v>1</v>
      </c>
      <c r="C7" s="246" t="s">
        <v>77</v>
      </c>
      <c r="D7" s="251" t="s">
        <v>6</v>
      </c>
      <c r="E7" s="252"/>
      <c r="F7" s="253"/>
      <c r="G7" s="246" t="s">
        <v>59</v>
      </c>
      <c r="H7" s="246" t="s">
        <v>90</v>
      </c>
      <c r="I7" s="12"/>
      <c r="J7" s="254"/>
      <c r="K7" s="254"/>
      <c r="L7" s="254"/>
      <c r="M7" s="269" t="s">
        <v>5</v>
      </c>
      <c r="N7" s="270"/>
      <c r="O7" s="270"/>
      <c r="P7" s="270"/>
      <c r="Q7" s="271"/>
      <c r="R7" s="271"/>
      <c r="S7" s="272"/>
      <c r="T7" s="267" t="s">
        <v>87</v>
      </c>
      <c r="U7" s="264" t="s">
        <v>7</v>
      </c>
      <c r="V7" s="265"/>
      <c r="W7" s="266"/>
      <c r="X7" s="255" t="s">
        <v>11</v>
      </c>
      <c r="Y7" s="256"/>
      <c r="Z7" s="256"/>
      <c r="AA7" s="257"/>
      <c r="AB7" s="257"/>
      <c r="AC7" s="257"/>
      <c r="AD7" s="257"/>
      <c r="AE7" s="258"/>
      <c r="AF7" s="71"/>
      <c r="AG7" s="58"/>
      <c r="AH7" s="58"/>
      <c r="AI7" s="58"/>
      <c r="AJ7" s="97"/>
      <c r="AK7" s="97"/>
      <c r="AL7" s="259" t="s">
        <v>63</v>
      </c>
      <c r="AM7" s="260"/>
      <c r="AN7" s="260"/>
      <c r="AO7" s="260"/>
      <c r="AP7" s="260"/>
      <c r="AQ7" s="261"/>
      <c r="AR7" s="95"/>
      <c r="AS7" s="134"/>
      <c r="AT7" s="248" t="s">
        <v>88</v>
      </c>
      <c r="AU7" s="246" t="s">
        <v>0</v>
      </c>
      <c r="AV7" s="246" t="s">
        <v>1</v>
      </c>
    </row>
    <row r="8" spans="1:48" ht="100.5" customHeight="1">
      <c r="A8" s="247"/>
      <c r="B8" s="247"/>
      <c r="C8" s="247"/>
      <c r="D8" s="12" t="s">
        <v>2</v>
      </c>
      <c r="E8" s="12" t="s">
        <v>3</v>
      </c>
      <c r="F8" s="10" t="s">
        <v>10</v>
      </c>
      <c r="G8" s="247"/>
      <c r="H8" s="247"/>
      <c r="I8" s="131"/>
      <c r="J8" s="11"/>
      <c r="K8" s="11"/>
      <c r="L8" s="26"/>
      <c r="M8" s="100" t="s">
        <v>95</v>
      </c>
      <c r="N8" s="100" t="s">
        <v>83</v>
      </c>
      <c r="O8" s="100" t="s">
        <v>84</v>
      </c>
      <c r="P8" s="100"/>
      <c r="Q8" s="116" t="s">
        <v>86</v>
      </c>
      <c r="R8" s="117" t="s">
        <v>4</v>
      </c>
      <c r="S8" s="118" t="s">
        <v>8</v>
      </c>
      <c r="T8" s="268"/>
      <c r="U8" s="12" t="s">
        <v>85</v>
      </c>
      <c r="V8" s="12" t="s">
        <v>4</v>
      </c>
      <c r="W8" s="10" t="s">
        <v>9</v>
      </c>
      <c r="X8" s="128" t="s">
        <v>80</v>
      </c>
      <c r="Y8" s="128" t="s">
        <v>81</v>
      </c>
      <c r="Z8" s="128" t="s">
        <v>82</v>
      </c>
      <c r="AA8" s="12" t="s">
        <v>72</v>
      </c>
      <c r="AB8" s="34" t="s">
        <v>60</v>
      </c>
      <c r="AC8" s="34" t="s">
        <v>73</v>
      </c>
      <c r="AD8" s="34" t="s">
        <v>62</v>
      </c>
      <c r="AE8" s="34" t="s">
        <v>61</v>
      </c>
      <c r="AF8" s="72"/>
      <c r="AG8" s="34" t="s">
        <v>66</v>
      </c>
      <c r="AH8" s="34" t="s">
        <v>76</v>
      </c>
      <c r="AI8" s="77" t="s">
        <v>68</v>
      </c>
      <c r="AJ8" s="84" t="s">
        <v>67</v>
      </c>
      <c r="AK8" s="80" t="s">
        <v>93</v>
      </c>
      <c r="AL8" s="34" t="s">
        <v>64</v>
      </c>
      <c r="AM8" s="77" t="s">
        <v>94</v>
      </c>
      <c r="AN8" s="34" t="s">
        <v>65</v>
      </c>
      <c r="AO8" s="77" t="s">
        <v>89</v>
      </c>
      <c r="AP8" s="34" t="s">
        <v>69</v>
      </c>
      <c r="AQ8" s="77" t="s">
        <v>70</v>
      </c>
      <c r="AR8" s="86" t="s">
        <v>92</v>
      </c>
      <c r="AS8" s="135" t="s">
        <v>71</v>
      </c>
      <c r="AT8" s="249"/>
      <c r="AU8" s="247"/>
      <c r="AV8" s="247"/>
    </row>
    <row r="9" spans="1:147" ht="13.5" thickBo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 t="s">
        <v>74</v>
      </c>
      <c r="I9" s="48"/>
      <c r="J9" s="48"/>
      <c r="K9" s="48"/>
      <c r="L9" s="59"/>
      <c r="M9" s="152">
        <v>8</v>
      </c>
      <c r="N9" s="101">
        <v>11</v>
      </c>
      <c r="O9" s="101">
        <v>12</v>
      </c>
      <c r="P9" s="101"/>
      <c r="Q9" s="145">
        <v>13</v>
      </c>
      <c r="R9" s="49">
        <v>14</v>
      </c>
      <c r="S9" s="147">
        <v>15</v>
      </c>
      <c r="T9" s="148">
        <v>16</v>
      </c>
      <c r="U9" s="146">
        <v>17</v>
      </c>
      <c r="V9" s="49">
        <v>18</v>
      </c>
      <c r="W9" s="49">
        <v>19</v>
      </c>
      <c r="X9" s="50">
        <v>20</v>
      </c>
      <c r="Y9" s="50" t="s">
        <v>78</v>
      </c>
      <c r="Z9" s="50" t="s">
        <v>79</v>
      </c>
      <c r="AA9" s="49">
        <v>21</v>
      </c>
      <c r="AB9" s="51">
        <v>22</v>
      </c>
      <c r="AC9" s="51">
        <v>23</v>
      </c>
      <c r="AD9" s="51">
        <v>24</v>
      </c>
      <c r="AE9" s="51">
        <v>25</v>
      </c>
      <c r="AF9" s="73"/>
      <c r="AG9" s="51">
        <v>26</v>
      </c>
      <c r="AH9" s="51">
        <v>27</v>
      </c>
      <c r="AI9" s="70">
        <v>28</v>
      </c>
      <c r="AJ9" s="81">
        <v>29</v>
      </c>
      <c r="AK9" s="81">
        <v>30</v>
      </c>
      <c r="AL9" s="51">
        <v>31</v>
      </c>
      <c r="AM9" s="70">
        <v>32</v>
      </c>
      <c r="AN9" s="51">
        <v>33</v>
      </c>
      <c r="AO9" s="70">
        <v>34</v>
      </c>
      <c r="AP9" s="70">
        <v>35</v>
      </c>
      <c r="AQ9" s="70">
        <v>36</v>
      </c>
      <c r="AR9" s="81">
        <v>37</v>
      </c>
      <c r="AS9" s="136">
        <v>38</v>
      </c>
      <c r="AT9" s="70">
        <v>39</v>
      </c>
      <c r="AU9" s="48">
        <v>1</v>
      </c>
      <c r="AV9" s="4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</row>
    <row r="10" spans="1:147" ht="12.75">
      <c r="A10" s="41">
        <v>1</v>
      </c>
      <c r="B10" s="153" t="s">
        <v>12</v>
      </c>
      <c r="C10" s="43">
        <v>3623.9</v>
      </c>
      <c r="D10" s="44">
        <v>254.88</v>
      </c>
      <c r="E10" s="45">
        <v>13.81</v>
      </c>
      <c r="F10" s="98">
        <f aca="true" t="shared" si="0" ref="F10:F55">D10*E10</f>
        <v>3519.89</v>
      </c>
      <c r="G10" s="108">
        <v>132</v>
      </c>
      <c r="H10" s="47">
        <f>D10/G10</f>
        <v>1.93</v>
      </c>
      <c r="I10" s="132"/>
      <c r="J10" s="46"/>
      <c r="K10" s="46"/>
      <c r="L10" s="60"/>
      <c r="M10" s="144">
        <f>U10/C10</f>
        <v>0.025</v>
      </c>
      <c r="N10" s="141">
        <f>Z10/AH10</f>
        <v>18.106</v>
      </c>
      <c r="O10" s="142">
        <f>AS10/G10</f>
        <v>115.417</v>
      </c>
      <c r="P10" s="102"/>
      <c r="Q10" s="52">
        <v>16.13</v>
      </c>
      <c r="R10" s="45">
        <v>726.31</v>
      </c>
      <c r="S10" s="56">
        <f aca="true" t="shared" si="1" ref="S10:S55">Q10*R10</f>
        <v>11715.38</v>
      </c>
      <c r="T10" s="44">
        <f>Q10+U10</f>
        <v>106.47</v>
      </c>
      <c r="U10" s="44">
        <v>90.34</v>
      </c>
      <c r="V10" s="45">
        <v>726.31</v>
      </c>
      <c r="W10" s="56">
        <f>U10*V10</f>
        <v>65614.85</v>
      </c>
      <c r="X10" s="44">
        <f>U10/C10*AH10</f>
        <v>83.46</v>
      </c>
      <c r="Y10" s="45">
        <v>726.31</v>
      </c>
      <c r="Z10" s="46">
        <f>X10*Y10</f>
        <v>60617.83</v>
      </c>
      <c r="AA10" s="56">
        <f>AE10+W10</f>
        <v>80849.93</v>
      </c>
      <c r="AB10" s="47">
        <f>L10*0.5</f>
        <v>0</v>
      </c>
      <c r="AC10" s="57">
        <f>F10/V10</f>
        <v>4.846</v>
      </c>
      <c r="AD10" s="57">
        <f>Q10+AC10</f>
        <v>20.976</v>
      </c>
      <c r="AE10" s="56">
        <f>AD10*V10</f>
        <v>15235.08</v>
      </c>
      <c r="AF10" s="74"/>
      <c r="AG10" s="66">
        <v>276</v>
      </c>
      <c r="AH10" s="66">
        <f>C10-AG10</f>
        <v>3347.9</v>
      </c>
      <c r="AI10" s="78">
        <f>U10</f>
        <v>90.34</v>
      </c>
      <c r="AJ10" s="85">
        <f>AI10*C10/AH10</f>
        <v>97.788</v>
      </c>
      <c r="AK10" s="82">
        <f>AJ10*726.31</f>
        <v>71024.4</v>
      </c>
      <c r="AL10" s="143"/>
      <c r="AM10" s="79">
        <f aca="true" t="shared" si="2" ref="AM10:AM29">AL10*726.31</f>
        <v>0</v>
      </c>
      <c r="AN10" s="139"/>
      <c r="AO10" s="55">
        <f>AN10*13.51</f>
        <v>0</v>
      </c>
      <c r="AP10" s="13">
        <f aca="true" t="shared" si="3" ref="AP10:AP49">AN10+AL10</f>
        <v>0</v>
      </c>
      <c r="AQ10" s="55">
        <f aca="true" t="shared" si="4" ref="AQ10:AQ21">AM10+AO10</f>
        <v>0</v>
      </c>
      <c r="AR10" s="85">
        <f>AS10/726.31</f>
        <v>20.976</v>
      </c>
      <c r="AS10" s="137">
        <f>AE10-AQ10</f>
        <v>15235.08</v>
      </c>
      <c r="AT10" s="46">
        <f>AS10/D10</f>
        <v>59.77</v>
      </c>
      <c r="AU10" s="41">
        <v>1</v>
      </c>
      <c r="AV10" s="42" t="s">
        <v>12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29"/>
      <c r="EN10" s="29"/>
      <c r="EO10" s="29"/>
      <c r="EP10" s="29"/>
      <c r="EQ10" s="29"/>
    </row>
    <row r="11" spans="1:48" ht="12.75">
      <c r="A11" s="88">
        <v>2</v>
      </c>
      <c r="B11" s="154" t="s">
        <v>13</v>
      </c>
      <c r="C11" s="35">
        <v>3545.4</v>
      </c>
      <c r="D11" s="44">
        <v>383.82</v>
      </c>
      <c r="E11" s="45">
        <v>13.81</v>
      </c>
      <c r="F11" s="98">
        <f t="shared" si="0"/>
        <v>5300.55</v>
      </c>
      <c r="G11" s="109">
        <v>133</v>
      </c>
      <c r="H11" s="47">
        <f aca="true" t="shared" si="5" ref="H11:H54">D11/G11</f>
        <v>2.89</v>
      </c>
      <c r="I11" s="132"/>
      <c r="J11" s="18"/>
      <c r="K11" s="18"/>
      <c r="L11" s="60"/>
      <c r="M11" s="144">
        <f aca="true" t="shared" si="6" ref="M11:M54">U11/C11</f>
        <v>0.021</v>
      </c>
      <c r="N11" s="141">
        <f aca="true" t="shared" si="7" ref="N11:N54">Z11/AH11</f>
        <v>15.608</v>
      </c>
      <c r="O11" s="142">
        <f aca="true" t="shared" si="8" ref="O11:O54">AS11/G11</f>
        <v>171.737</v>
      </c>
      <c r="P11" s="102"/>
      <c r="Q11" s="52">
        <v>24.15</v>
      </c>
      <c r="R11" s="45">
        <v>726.31</v>
      </c>
      <c r="S11" s="56">
        <f t="shared" si="1"/>
        <v>17540.39</v>
      </c>
      <c r="T11" s="44">
        <f aca="true" t="shared" si="9" ref="T11:T54">Q11+U11</f>
        <v>100.34</v>
      </c>
      <c r="U11" s="44">
        <v>76.19</v>
      </c>
      <c r="V11" s="45">
        <v>726.31</v>
      </c>
      <c r="W11" s="56">
        <f aca="true" t="shared" si="10" ref="W11:W59">U11*V11</f>
        <v>55337.56</v>
      </c>
      <c r="X11" s="44">
        <f aca="true" t="shared" si="11" ref="X11:X54">U11/C11*AH11</f>
        <v>68.153</v>
      </c>
      <c r="Y11" s="45">
        <v>726.31</v>
      </c>
      <c r="Z11" s="46">
        <f aca="true" t="shared" si="12" ref="Z11:Z55">X11*Y11</f>
        <v>49500.21</v>
      </c>
      <c r="AA11" s="56">
        <f aca="true" t="shared" si="13" ref="AA11:AA55">AE11+W11</f>
        <v>78178.56</v>
      </c>
      <c r="AB11" s="47">
        <f aca="true" t="shared" si="14" ref="AB11:AB55">L11*0.5</f>
        <v>0</v>
      </c>
      <c r="AC11" s="57">
        <f aca="true" t="shared" si="15" ref="AC11:AC55">F11/V11</f>
        <v>7.298</v>
      </c>
      <c r="AD11" s="57">
        <f aca="true" t="shared" si="16" ref="AD11:AD57">Q11+AC11</f>
        <v>31.448</v>
      </c>
      <c r="AE11" s="56">
        <f aca="true" t="shared" si="17" ref="AE11:AE59">AD11*V11</f>
        <v>22841</v>
      </c>
      <c r="AF11" s="74"/>
      <c r="AG11" s="65">
        <v>374</v>
      </c>
      <c r="AH11" s="66">
        <f aca="true" t="shared" si="18" ref="AH11:AH55">C11-AG11</f>
        <v>3171.4</v>
      </c>
      <c r="AI11" s="78">
        <f aca="true" t="shared" si="19" ref="AI11:AI54">U11</f>
        <v>76.19</v>
      </c>
      <c r="AJ11" s="85">
        <f aca="true" t="shared" si="20" ref="AJ11:AJ54">AI11*C11/AH11</f>
        <v>85.175</v>
      </c>
      <c r="AK11" s="82">
        <f aca="true" t="shared" si="21" ref="AK11:AK55">AJ11*726.31</f>
        <v>61863.45</v>
      </c>
      <c r="AL11" s="139"/>
      <c r="AM11" s="79">
        <f t="shared" si="2"/>
        <v>0</v>
      </c>
      <c r="AN11" s="139"/>
      <c r="AO11" s="55">
        <f>AN11*13.51</f>
        <v>0</v>
      </c>
      <c r="AP11" s="13">
        <f t="shared" si="3"/>
        <v>0</v>
      </c>
      <c r="AQ11" s="55">
        <f t="shared" si="4"/>
        <v>0</v>
      </c>
      <c r="AR11" s="85">
        <f aca="true" t="shared" si="22" ref="AR11:AR59">AS11/726.31</f>
        <v>31.448</v>
      </c>
      <c r="AS11" s="137">
        <f aca="true" t="shared" si="23" ref="AS11:AS54">AE11-AQ11</f>
        <v>22841</v>
      </c>
      <c r="AT11" s="46">
        <f aca="true" t="shared" si="24" ref="AT11:AT54">AS11/D11</f>
        <v>59.51</v>
      </c>
      <c r="AU11" s="88">
        <v>2</v>
      </c>
      <c r="AV11" s="89" t="s">
        <v>13</v>
      </c>
    </row>
    <row r="12" spans="1:48" ht="12.75">
      <c r="A12" s="1">
        <v>3</v>
      </c>
      <c r="B12" s="154" t="s">
        <v>14</v>
      </c>
      <c r="C12" s="35">
        <v>3844.2</v>
      </c>
      <c r="D12" s="13">
        <v>693.4</v>
      </c>
      <c r="E12" s="45">
        <v>13.81</v>
      </c>
      <c r="F12" s="98">
        <f t="shared" si="0"/>
        <v>9575.85</v>
      </c>
      <c r="G12" s="109">
        <v>170</v>
      </c>
      <c r="H12" s="47">
        <f t="shared" si="5"/>
        <v>4.08</v>
      </c>
      <c r="I12" s="132"/>
      <c r="J12" s="18"/>
      <c r="K12" s="18"/>
      <c r="L12" s="60"/>
      <c r="M12" s="144">
        <f t="shared" si="6"/>
        <v>0.032</v>
      </c>
      <c r="N12" s="119">
        <f t="shared" si="7"/>
        <v>23.454</v>
      </c>
      <c r="O12" s="87">
        <f t="shared" si="8"/>
        <v>246.971</v>
      </c>
      <c r="P12" s="102"/>
      <c r="Q12" s="52">
        <v>44.622</v>
      </c>
      <c r="R12" s="45">
        <v>726.31</v>
      </c>
      <c r="S12" s="56">
        <f t="shared" si="1"/>
        <v>32409.4</v>
      </c>
      <c r="T12" s="44">
        <f t="shared" si="9"/>
        <v>168.758</v>
      </c>
      <c r="U12" s="44">
        <v>124.136</v>
      </c>
      <c r="V12" s="45">
        <v>726.31</v>
      </c>
      <c r="W12" s="56">
        <f t="shared" si="10"/>
        <v>90161.22</v>
      </c>
      <c r="X12" s="44">
        <f t="shared" si="11"/>
        <v>124.136</v>
      </c>
      <c r="Y12" s="45">
        <v>726.31</v>
      </c>
      <c r="Z12" s="46">
        <f t="shared" si="12"/>
        <v>90161.22</v>
      </c>
      <c r="AA12" s="56">
        <f t="shared" si="13"/>
        <v>132146.3</v>
      </c>
      <c r="AB12" s="47">
        <f t="shared" si="14"/>
        <v>0</v>
      </c>
      <c r="AC12" s="57">
        <f t="shared" si="15"/>
        <v>13.184</v>
      </c>
      <c r="AD12" s="57">
        <f t="shared" si="16"/>
        <v>57.806</v>
      </c>
      <c r="AE12" s="56">
        <f t="shared" si="17"/>
        <v>41985.08</v>
      </c>
      <c r="AF12" s="74"/>
      <c r="AG12" s="65"/>
      <c r="AH12" s="66">
        <f t="shared" si="18"/>
        <v>3844.2</v>
      </c>
      <c r="AI12" s="78">
        <f t="shared" si="19"/>
        <v>124.136</v>
      </c>
      <c r="AJ12" s="85">
        <f t="shared" si="20"/>
        <v>124.136</v>
      </c>
      <c r="AK12" s="82">
        <f t="shared" si="21"/>
        <v>90161.22</v>
      </c>
      <c r="AL12" s="13"/>
      <c r="AM12" s="79">
        <f t="shared" si="2"/>
        <v>0</v>
      </c>
      <c r="AN12" s="13"/>
      <c r="AO12" s="55">
        <f>AN12*13.51</f>
        <v>0</v>
      </c>
      <c r="AP12" s="13">
        <f t="shared" si="3"/>
        <v>0</v>
      </c>
      <c r="AQ12" s="55">
        <f t="shared" si="4"/>
        <v>0</v>
      </c>
      <c r="AR12" s="85">
        <f t="shared" si="22"/>
        <v>57.806</v>
      </c>
      <c r="AS12" s="137">
        <f t="shared" si="23"/>
        <v>41985.08</v>
      </c>
      <c r="AT12" s="46">
        <f t="shared" si="24"/>
        <v>60.55</v>
      </c>
      <c r="AU12" s="1">
        <v>3</v>
      </c>
      <c r="AV12" s="2" t="s">
        <v>14</v>
      </c>
    </row>
    <row r="13" spans="1:48" ht="12.75">
      <c r="A13" s="1">
        <v>4</v>
      </c>
      <c r="B13" s="154" t="s">
        <v>15</v>
      </c>
      <c r="C13" s="35">
        <v>3584.8</v>
      </c>
      <c r="D13" s="13">
        <v>382.54</v>
      </c>
      <c r="E13" s="45">
        <v>13.81</v>
      </c>
      <c r="F13" s="98">
        <f t="shared" si="0"/>
        <v>5282.88</v>
      </c>
      <c r="G13" s="109">
        <v>143</v>
      </c>
      <c r="H13" s="47">
        <f t="shared" si="5"/>
        <v>2.68</v>
      </c>
      <c r="I13" s="132"/>
      <c r="J13" s="18"/>
      <c r="K13" s="18"/>
      <c r="L13" s="60"/>
      <c r="M13" s="144">
        <f t="shared" si="6"/>
        <v>0.023</v>
      </c>
      <c r="N13" s="119">
        <f t="shared" si="7"/>
        <v>16.784</v>
      </c>
      <c r="O13" s="87">
        <f t="shared" si="8"/>
        <v>156.596</v>
      </c>
      <c r="P13" s="102"/>
      <c r="Q13" s="52">
        <v>23.69</v>
      </c>
      <c r="R13" s="45">
        <v>726.31</v>
      </c>
      <c r="S13" s="56">
        <f t="shared" si="1"/>
        <v>17206.28</v>
      </c>
      <c r="T13" s="44">
        <f t="shared" si="9"/>
        <v>106.53</v>
      </c>
      <c r="U13" s="44">
        <v>82.84</v>
      </c>
      <c r="V13" s="45">
        <v>726.31</v>
      </c>
      <c r="W13" s="56">
        <f t="shared" si="10"/>
        <v>60167.52</v>
      </c>
      <c r="X13" s="44">
        <f t="shared" si="11"/>
        <v>81.495</v>
      </c>
      <c r="Y13" s="45">
        <v>726.31</v>
      </c>
      <c r="Z13" s="46">
        <f t="shared" si="12"/>
        <v>59190.63</v>
      </c>
      <c r="AA13" s="56">
        <f t="shared" si="13"/>
        <v>82656.98</v>
      </c>
      <c r="AB13" s="47">
        <f t="shared" si="14"/>
        <v>0</v>
      </c>
      <c r="AC13" s="57">
        <f t="shared" si="15"/>
        <v>7.274</v>
      </c>
      <c r="AD13" s="57">
        <f t="shared" si="16"/>
        <v>30.964</v>
      </c>
      <c r="AE13" s="56">
        <f t="shared" si="17"/>
        <v>22489.46</v>
      </c>
      <c r="AF13" s="74"/>
      <c r="AG13" s="65">
        <v>58.2</v>
      </c>
      <c r="AH13" s="66">
        <f t="shared" si="18"/>
        <v>3526.6</v>
      </c>
      <c r="AI13" s="78">
        <f t="shared" si="19"/>
        <v>82.84</v>
      </c>
      <c r="AJ13" s="85">
        <f t="shared" si="20"/>
        <v>84.207</v>
      </c>
      <c r="AK13" s="82">
        <f t="shared" si="21"/>
        <v>61160.39</v>
      </c>
      <c r="AL13" s="13">
        <v>0.101</v>
      </c>
      <c r="AM13" s="79">
        <f t="shared" si="2"/>
        <v>73.36</v>
      </c>
      <c r="AN13" s="13">
        <v>1.69</v>
      </c>
      <c r="AO13" s="55">
        <f>AN13*13.51</f>
        <v>22.83</v>
      </c>
      <c r="AP13" s="13">
        <f t="shared" si="3"/>
        <v>1.791</v>
      </c>
      <c r="AQ13" s="55">
        <f t="shared" si="4"/>
        <v>96.19</v>
      </c>
      <c r="AR13" s="85">
        <f t="shared" si="22"/>
        <v>30.832</v>
      </c>
      <c r="AS13" s="137">
        <f t="shared" si="23"/>
        <v>22393.27</v>
      </c>
      <c r="AT13" s="46">
        <f t="shared" si="24"/>
        <v>58.54</v>
      </c>
      <c r="AU13" s="1">
        <v>4</v>
      </c>
      <c r="AV13" s="2" t="s">
        <v>15</v>
      </c>
    </row>
    <row r="14" spans="1:48" ht="12.75">
      <c r="A14" s="1">
        <v>5</v>
      </c>
      <c r="B14" s="154" t="s">
        <v>16</v>
      </c>
      <c r="C14" s="35">
        <v>3830.7</v>
      </c>
      <c r="D14" s="13">
        <v>321.51</v>
      </c>
      <c r="E14" s="45">
        <v>13.81</v>
      </c>
      <c r="F14" s="98">
        <f t="shared" si="0"/>
        <v>4440.05</v>
      </c>
      <c r="G14" s="109">
        <v>169</v>
      </c>
      <c r="H14" s="47">
        <f t="shared" si="5"/>
        <v>1.9</v>
      </c>
      <c r="I14" s="132"/>
      <c r="J14" s="18"/>
      <c r="K14" s="18"/>
      <c r="L14" s="60"/>
      <c r="M14" s="144">
        <f t="shared" si="6"/>
        <v>0.037</v>
      </c>
      <c r="N14" s="119">
        <f t="shared" si="7"/>
        <v>26.616</v>
      </c>
      <c r="O14" s="87">
        <f t="shared" si="8"/>
        <v>115.393</v>
      </c>
      <c r="P14" s="102"/>
      <c r="Q14" s="52">
        <v>20.737</v>
      </c>
      <c r="R14" s="45">
        <v>726.31</v>
      </c>
      <c r="S14" s="56">
        <f t="shared" si="1"/>
        <v>15061.49</v>
      </c>
      <c r="T14" s="44">
        <f t="shared" si="9"/>
        <v>161.115</v>
      </c>
      <c r="U14" s="44">
        <v>140.378</v>
      </c>
      <c r="V14" s="45">
        <v>726.31</v>
      </c>
      <c r="W14" s="56">
        <f t="shared" si="10"/>
        <v>101957.95</v>
      </c>
      <c r="X14" s="44">
        <f t="shared" si="11"/>
        <v>140.378</v>
      </c>
      <c r="Y14" s="45">
        <v>726.31</v>
      </c>
      <c r="Z14" s="46">
        <f t="shared" si="12"/>
        <v>101957.95</v>
      </c>
      <c r="AA14" s="56">
        <f t="shared" si="13"/>
        <v>121459.37</v>
      </c>
      <c r="AB14" s="47">
        <f t="shared" si="14"/>
        <v>0</v>
      </c>
      <c r="AC14" s="57">
        <f t="shared" si="15"/>
        <v>6.113</v>
      </c>
      <c r="AD14" s="57">
        <f t="shared" si="16"/>
        <v>26.85</v>
      </c>
      <c r="AE14" s="56">
        <f t="shared" si="17"/>
        <v>19501.42</v>
      </c>
      <c r="AF14" s="74"/>
      <c r="AG14" s="65"/>
      <c r="AH14" s="66">
        <f t="shared" si="18"/>
        <v>3830.7</v>
      </c>
      <c r="AI14" s="78">
        <f t="shared" si="19"/>
        <v>140.378</v>
      </c>
      <c r="AJ14" s="85">
        <f t="shared" si="20"/>
        <v>140.378</v>
      </c>
      <c r="AK14" s="82">
        <f t="shared" si="21"/>
        <v>101957.95</v>
      </c>
      <c r="AL14" s="13"/>
      <c r="AM14" s="79">
        <f t="shared" si="2"/>
        <v>0</v>
      </c>
      <c r="AN14" s="13"/>
      <c r="AO14" s="55">
        <f aca="true" t="shared" si="25" ref="AO14:AO22">AN14*13.51</f>
        <v>0</v>
      </c>
      <c r="AP14" s="13">
        <f t="shared" si="3"/>
        <v>0</v>
      </c>
      <c r="AQ14" s="55">
        <f t="shared" si="4"/>
        <v>0</v>
      </c>
      <c r="AR14" s="85">
        <f t="shared" si="22"/>
        <v>26.85</v>
      </c>
      <c r="AS14" s="137">
        <f t="shared" si="23"/>
        <v>19501.42</v>
      </c>
      <c r="AT14" s="46">
        <f t="shared" si="24"/>
        <v>60.66</v>
      </c>
      <c r="AU14" s="1">
        <v>5</v>
      </c>
      <c r="AV14" s="2" t="s">
        <v>16</v>
      </c>
    </row>
    <row r="15" spans="1:48" ht="12.75">
      <c r="A15" s="1">
        <v>6</v>
      </c>
      <c r="B15" s="154" t="s">
        <v>17</v>
      </c>
      <c r="C15" s="35">
        <v>3528.3</v>
      </c>
      <c r="D15" s="13">
        <v>551.29</v>
      </c>
      <c r="E15" s="45">
        <v>13.81</v>
      </c>
      <c r="F15" s="98">
        <f t="shared" si="0"/>
        <v>7613.31</v>
      </c>
      <c r="G15" s="109">
        <v>136</v>
      </c>
      <c r="H15" s="47">
        <f t="shared" si="5"/>
        <v>4.05</v>
      </c>
      <c r="I15" s="132"/>
      <c r="J15" s="18"/>
      <c r="K15" s="18"/>
      <c r="L15" s="60"/>
      <c r="M15" s="144">
        <f t="shared" si="6"/>
        <v>0.024</v>
      </c>
      <c r="N15" s="119">
        <f t="shared" si="7"/>
        <v>17.168</v>
      </c>
      <c r="O15" s="87">
        <f t="shared" si="8"/>
        <v>243.111</v>
      </c>
      <c r="P15" s="102"/>
      <c r="Q15" s="52">
        <v>35.04</v>
      </c>
      <c r="R15" s="45">
        <v>726.31</v>
      </c>
      <c r="S15" s="56">
        <f t="shared" si="1"/>
        <v>25449.9</v>
      </c>
      <c r="T15" s="44">
        <f t="shared" si="9"/>
        <v>118.44</v>
      </c>
      <c r="U15" s="44">
        <v>83.4</v>
      </c>
      <c r="V15" s="45">
        <v>726.31</v>
      </c>
      <c r="W15" s="56">
        <f t="shared" si="10"/>
        <v>60574.25</v>
      </c>
      <c r="X15" s="44">
        <f t="shared" si="11"/>
        <v>76.652</v>
      </c>
      <c r="Y15" s="45">
        <v>726.31</v>
      </c>
      <c r="Z15" s="46">
        <f t="shared" si="12"/>
        <v>55673.11</v>
      </c>
      <c r="AA15" s="56">
        <f t="shared" si="13"/>
        <v>93637.33</v>
      </c>
      <c r="AB15" s="47">
        <f t="shared" si="14"/>
        <v>0</v>
      </c>
      <c r="AC15" s="57">
        <f t="shared" si="15"/>
        <v>10.482</v>
      </c>
      <c r="AD15" s="57">
        <f t="shared" si="16"/>
        <v>45.522</v>
      </c>
      <c r="AE15" s="56">
        <f t="shared" si="17"/>
        <v>33063.08</v>
      </c>
      <c r="AF15" s="74"/>
      <c r="AG15" s="65">
        <v>285.5</v>
      </c>
      <c r="AH15" s="66">
        <f t="shared" si="18"/>
        <v>3242.8</v>
      </c>
      <c r="AI15" s="78">
        <f t="shared" si="19"/>
        <v>83.4</v>
      </c>
      <c r="AJ15" s="85">
        <f t="shared" si="20"/>
        <v>90.743</v>
      </c>
      <c r="AK15" s="82">
        <f t="shared" si="21"/>
        <v>65907.55</v>
      </c>
      <c r="AL15" s="139"/>
      <c r="AM15" s="79">
        <f t="shared" si="2"/>
        <v>0</v>
      </c>
      <c r="AN15" s="139"/>
      <c r="AO15" s="55">
        <f t="shared" si="25"/>
        <v>0</v>
      </c>
      <c r="AP15" s="13">
        <f t="shared" si="3"/>
        <v>0</v>
      </c>
      <c r="AQ15" s="55">
        <f t="shared" si="4"/>
        <v>0</v>
      </c>
      <c r="AR15" s="85">
        <f t="shared" si="22"/>
        <v>45.522</v>
      </c>
      <c r="AS15" s="137">
        <f t="shared" si="23"/>
        <v>33063.08</v>
      </c>
      <c r="AT15" s="46">
        <f t="shared" si="24"/>
        <v>59.97</v>
      </c>
      <c r="AU15" s="1">
        <v>6</v>
      </c>
      <c r="AV15" s="2" t="s">
        <v>17</v>
      </c>
    </row>
    <row r="16" spans="1:48" ht="12.75">
      <c r="A16" s="1">
        <v>7</v>
      </c>
      <c r="B16" s="154" t="s">
        <v>18</v>
      </c>
      <c r="C16" s="35">
        <v>3449.6</v>
      </c>
      <c r="D16" s="13">
        <v>365.97</v>
      </c>
      <c r="E16" s="45">
        <v>13.81</v>
      </c>
      <c r="F16" s="98">
        <f t="shared" si="0"/>
        <v>5054.05</v>
      </c>
      <c r="G16" s="109">
        <v>139</v>
      </c>
      <c r="H16" s="47">
        <f t="shared" si="5"/>
        <v>2.63</v>
      </c>
      <c r="I16" s="132"/>
      <c r="J16" s="18"/>
      <c r="K16" s="18"/>
      <c r="L16" s="60"/>
      <c r="M16" s="144">
        <f t="shared" si="6"/>
        <v>0.027</v>
      </c>
      <c r="N16" s="119">
        <f t="shared" si="7"/>
        <v>19.684</v>
      </c>
      <c r="O16" s="87">
        <f t="shared" si="8"/>
        <v>157.954</v>
      </c>
      <c r="P16" s="102"/>
      <c r="Q16" s="52">
        <v>23.27</v>
      </c>
      <c r="R16" s="45">
        <v>726.31</v>
      </c>
      <c r="S16" s="56">
        <f t="shared" si="1"/>
        <v>16901.23</v>
      </c>
      <c r="T16" s="44">
        <f t="shared" si="9"/>
        <v>116.76</v>
      </c>
      <c r="U16" s="44">
        <v>93.49</v>
      </c>
      <c r="V16" s="45">
        <v>726.31</v>
      </c>
      <c r="W16" s="56">
        <f t="shared" si="10"/>
        <v>67902.72</v>
      </c>
      <c r="X16" s="44">
        <f t="shared" si="11"/>
        <v>92.371</v>
      </c>
      <c r="Y16" s="45">
        <v>726.31</v>
      </c>
      <c r="Z16" s="46">
        <f t="shared" si="12"/>
        <v>67089.98</v>
      </c>
      <c r="AA16" s="56">
        <f t="shared" si="13"/>
        <v>89858.34</v>
      </c>
      <c r="AB16" s="47">
        <f t="shared" si="14"/>
        <v>0</v>
      </c>
      <c r="AC16" s="57">
        <f t="shared" si="15"/>
        <v>6.959</v>
      </c>
      <c r="AD16" s="57">
        <f t="shared" si="16"/>
        <v>30.229</v>
      </c>
      <c r="AE16" s="56">
        <f t="shared" si="17"/>
        <v>21955.62</v>
      </c>
      <c r="AF16" s="74"/>
      <c r="AG16" s="65">
        <v>41.3</v>
      </c>
      <c r="AH16" s="66">
        <f t="shared" si="18"/>
        <v>3408.3</v>
      </c>
      <c r="AI16" s="78">
        <f t="shared" si="19"/>
        <v>93.49</v>
      </c>
      <c r="AJ16" s="85">
        <f t="shared" si="20"/>
        <v>94.623</v>
      </c>
      <c r="AK16" s="82">
        <f t="shared" si="21"/>
        <v>68725.63</v>
      </c>
      <c r="AL16" s="13"/>
      <c r="AM16" s="79">
        <f t="shared" si="2"/>
        <v>0</v>
      </c>
      <c r="AN16" s="13"/>
      <c r="AO16" s="55">
        <f t="shared" si="25"/>
        <v>0</v>
      </c>
      <c r="AP16" s="13">
        <f t="shared" si="3"/>
        <v>0</v>
      </c>
      <c r="AQ16" s="55">
        <f t="shared" si="4"/>
        <v>0</v>
      </c>
      <c r="AR16" s="85">
        <f t="shared" si="22"/>
        <v>30.229</v>
      </c>
      <c r="AS16" s="137">
        <f t="shared" si="23"/>
        <v>21955.62</v>
      </c>
      <c r="AT16" s="46">
        <f t="shared" si="24"/>
        <v>59.99</v>
      </c>
      <c r="AU16" s="1">
        <v>7</v>
      </c>
      <c r="AV16" s="2" t="s">
        <v>18</v>
      </c>
    </row>
    <row r="17" spans="1:48" ht="12.75">
      <c r="A17" s="1">
        <v>8</v>
      </c>
      <c r="B17" s="154" t="s">
        <v>19</v>
      </c>
      <c r="C17" s="35">
        <v>3481.1</v>
      </c>
      <c r="D17" s="13">
        <v>296.91</v>
      </c>
      <c r="E17" s="45">
        <v>13.81</v>
      </c>
      <c r="F17" s="98">
        <f t="shared" si="0"/>
        <v>4100.33</v>
      </c>
      <c r="G17" s="109">
        <v>145</v>
      </c>
      <c r="H17" s="47">
        <f t="shared" si="5"/>
        <v>2.05</v>
      </c>
      <c r="I17" s="132"/>
      <c r="J17" s="18"/>
      <c r="K17" s="18"/>
      <c r="L17" s="60"/>
      <c r="M17" s="144">
        <f t="shared" si="6"/>
        <v>0.029</v>
      </c>
      <c r="N17" s="119">
        <f t="shared" si="7"/>
        <v>20.99</v>
      </c>
      <c r="O17" s="87">
        <f t="shared" si="8"/>
        <v>124.049</v>
      </c>
      <c r="P17" s="102"/>
      <c r="Q17" s="52">
        <v>19.12</v>
      </c>
      <c r="R17" s="45">
        <v>726.31</v>
      </c>
      <c r="S17" s="56">
        <f t="shared" si="1"/>
        <v>13887.05</v>
      </c>
      <c r="T17" s="44">
        <f t="shared" si="9"/>
        <v>119.72</v>
      </c>
      <c r="U17" s="44">
        <v>100.6</v>
      </c>
      <c r="V17" s="45">
        <v>726.31</v>
      </c>
      <c r="W17" s="56">
        <f t="shared" si="10"/>
        <v>73066.79</v>
      </c>
      <c r="X17" s="44">
        <f t="shared" si="11"/>
        <v>91.555</v>
      </c>
      <c r="Y17" s="45">
        <v>726.31</v>
      </c>
      <c r="Z17" s="46">
        <f t="shared" si="12"/>
        <v>66497.31</v>
      </c>
      <c r="AA17" s="56">
        <f t="shared" si="13"/>
        <v>91053.86</v>
      </c>
      <c r="AB17" s="47">
        <f t="shared" si="14"/>
        <v>0</v>
      </c>
      <c r="AC17" s="57">
        <f t="shared" si="15"/>
        <v>5.645</v>
      </c>
      <c r="AD17" s="57">
        <f t="shared" si="16"/>
        <v>24.765</v>
      </c>
      <c r="AE17" s="56">
        <f t="shared" si="17"/>
        <v>17987.07</v>
      </c>
      <c r="AF17" s="74"/>
      <c r="AG17" s="65">
        <v>313</v>
      </c>
      <c r="AH17" s="66">
        <f t="shared" si="18"/>
        <v>3168.1</v>
      </c>
      <c r="AI17" s="78">
        <f t="shared" si="19"/>
        <v>100.6</v>
      </c>
      <c r="AJ17" s="85">
        <f t="shared" si="20"/>
        <v>110.539</v>
      </c>
      <c r="AK17" s="82">
        <f t="shared" si="21"/>
        <v>80285.58</v>
      </c>
      <c r="AL17" s="139"/>
      <c r="AM17" s="79">
        <f t="shared" si="2"/>
        <v>0</v>
      </c>
      <c r="AN17" s="139"/>
      <c r="AO17" s="55">
        <f t="shared" si="25"/>
        <v>0</v>
      </c>
      <c r="AP17" s="13">
        <f t="shared" si="3"/>
        <v>0</v>
      </c>
      <c r="AQ17" s="55">
        <f t="shared" si="4"/>
        <v>0</v>
      </c>
      <c r="AR17" s="85">
        <f t="shared" si="22"/>
        <v>24.765</v>
      </c>
      <c r="AS17" s="137">
        <f t="shared" si="23"/>
        <v>17987.07</v>
      </c>
      <c r="AT17" s="46">
        <f t="shared" si="24"/>
        <v>60.58</v>
      </c>
      <c r="AU17" s="1">
        <v>8</v>
      </c>
      <c r="AV17" s="2" t="s">
        <v>19</v>
      </c>
    </row>
    <row r="18" spans="1:48" ht="12.75">
      <c r="A18" s="1">
        <v>9</v>
      </c>
      <c r="B18" s="155" t="s">
        <v>20</v>
      </c>
      <c r="C18" s="35">
        <v>3857.5</v>
      </c>
      <c r="D18" s="13">
        <v>592.2</v>
      </c>
      <c r="E18" s="45">
        <v>13.81</v>
      </c>
      <c r="F18" s="98">
        <f t="shared" si="0"/>
        <v>8178.28</v>
      </c>
      <c r="G18" s="109">
        <v>141</v>
      </c>
      <c r="H18" s="47">
        <f t="shared" si="5"/>
        <v>4.2</v>
      </c>
      <c r="I18" s="132"/>
      <c r="J18" s="18"/>
      <c r="K18" s="18"/>
      <c r="L18" s="60"/>
      <c r="M18" s="144">
        <f t="shared" si="6"/>
        <v>0.034</v>
      </c>
      <c r="N18" s="119">
        <f t="shared" si="7"/>
        <v>24.922</v>
      </c>
      <c r="O18" s="87">
        <f t="shared" si="8"/>
        <v>217.79</v>
      </c>
      <c r="P18" s="102"/>
      <c r="Q18" s="52">
        <v>31.02</v>
      </c>
      <c r="R18" s="45">
        <v>726.31</v>
      </c>
      <c r="S18" s="56">
        <f t="shared" si="1"/>
        <v>22530.14</v>
      </c>
      <c r="T18" s="44">
        <f t="shared" si="9"/>
        <v>163.384</v>
      </c>
      <c r="U18" s="44">
        <v>132.364</v>
      </c>
      <c r="V18" s="45">
        <v>726.31</v>
      </c>
      <c r="W18" s="56">
        <f t="shared" si="10"/>
        <v>96137.3</v>
      </c>
      <c r="X18" s="44">
        <f t="shared" si="11"/>
        <v>132.364</v>
      </c>
      <c r="Y18" s="45">
        <v>726.31</v>
      </c>
      <c r="Z18" s="46">
        <f t="shared" si="12"/>
        <v>96137.3</v>
      </c>
      <c r="AA18" s="56">
        <f t="shared" si="13"/>
        <v>126845.69</v>
      </c>
      <c r="AB18" s="47">
        <f t="shared" si="14"/>
        <v>0</v>
      </c>
      <c r="AC18" s="57">
        <f t="shared" si="15"/>
        <v>11.26</v>
      </c>
      <c r="AD18" s="57">
        <f t="shared" si="16"/>
        <v>42.28</v>
      </c>
      <c r="AE18" s="56">
        <f t="shared" si="17"/>
        <v>30708.39</v>
      </c>
      <c r="AF18" s="74"/>
      <c r="AG18" s="65"/>
      <c r="AH18" s="66">
        <f t="shared" si="18"/>
        <v>3857.5</v>
      </c>
      <c r="AI18" s="78">
        <f t="shared" si="19"/>
        <v>132.364</v>
      </c>
      <c r="AJ18" s="85">
        <f t="shared" si="20"/>
        <v>132.364</v>
      </c>
      <c r="AK18" s="82">
        <f t="shared" si="21"/>
        <v>96137.3</v>
      </c>
      <c r="AL18" s="13"/>
      <c r="AM18" s="79">
        <f t="shared" si="2"/>
        <v>0</v>
      </c>
      <c r="AN18" s="13"/>
      <c r="AO18" s="55">
        <f t="shared" si="25"/>
        <v>0</v>
      </c>
      <c r="AP18" s="13">
        <f t="shared" si="3"/>
        <v>0</v>
      </c>
      <c r="AQ18" s="55">
        <f t="shared" si="4"/>
        <v>0</v>
      </c>
      <c r="AR18" s="85">
        <f t="shared" si="22"/>
        <v>42.28</v>
      </c>
      <c r="AS18" s="137">
        <f t="shared" si="23"/>
        <v>30708.39</v>
      </c>
      <c r="AT18" s="46">
        <f t="shared" si="24"/>
        <v>51.85</v>
      </c>
      <c r="AU18" s="1">
        <v>9</v>
      </c>
      <c r="AV18" s="2" t="s">
        <v>20</v>
      </c>
    </row>
    <row r="19" spans="1:48" ht="12.75">
      <c r="A19" s="1">
        <v>10</v>
      </c>
      <c r="B19" s="154" t="s">
        <v>21</v>
      </c>
      <c r="C19" s="35">
        <v>3219.3</v>
      </c>
      <c r="D19" s="13">
        <v>378.33</v>
      </c>
      <c r="E19" s="45">
        <v>13.81</v>
      </c>
      <c r="F19" s="98">
        <f t="shared" si="0"/>
        <v>5224.74</v>
      </c>
      <c r="G19" s="109">
        <v>146</v>
      </c>
      <c r="H19" s="47">
        <f t="shared" si="5"/>
        <v>2.59</v>
      </c>
      <c r="I19" s="132"/>
      <c r="J19" s="18"/>
      <c r="K19" s="18"/>
      <c r="L19" s="60"/>
      <c r="M19" s="144">
        <f t="shared" si="6"/>
        <v>0.032</v>
      </c>
      <c r="N19" s="141">
        <f t="shared" si="7"/>
        <v>22.929</v>
      </c>
      <c r="O19" s="142">
        <f t="shared" si="8"/>
        <v>159.211</v>
      </c>
      <c r="P19" s="102"/>
      <c r="Q19" s="52">
        <v>24.81</v>
      </c>
      <c r="R19" s="45">
        <v>726.31</v>
      </c>
      <c r="S19" s="56">
        <f t="shared" si="1"/>
        <v>18019.75</v>
      </c>
      <c r="T19" s="44">
        <f t="shared" si="9"/>
        <v>126.44</v>
      </c>
      <c r="U19" s="44">
        <v>101.63</v>
      </c>
      <c r="V19" s="45">
        <v>726.31</v>
      </c>
      <c r="W19" s="56">
        <f t="shared" si="10"/>
        <v>73814.89</v>
      </c>
      <c r="X19" s="44">
        <f t="shared" si="11"/>
        <v>101.63</v>
      </c>
      <c r="Y19" s="45">
        <v>726.31</v>
      </c>
      <c r="Z19" s="46">
        <f t="shared" si="12"/>
        <v>73814.89</v>
      </c>
      <c r="AA19" s="56">
        <f t="shared" si="13"/>
        <v>97059.72</v>
      </c>
      <c r="AB19" s="47">
        <f t="shared" si="14"/>
        <v>0</v>
      </c>
      <c r="AC19" s="57">
        <f t="shared" si="15"/>
        <v>7.194</v>
      </c>
      <c r="AD19" s="57">
        <f t="shared" si="16"/>
        <v>32.004</v>
      </c>
      <c r="AE19" s="56">
        <f t="shared" si="17"/>
        <v>23244.83</v>
      </c>
      <c r="AF19" s="74"/>
      <c r="AG19" s="65"/>
      <c r="AH19" s="66">
        <f t="shared" si="18"/>
        <v>3219.3</v>
      </c>
      <c r="AI19" s="78">
        <f t="shared" si="19"/>
        <v>101.63</v>
      </c>
      <c r="AJ19" s="85">
        <f t="shared" si="20"/>
        <v>101.63</v>
      </c>
      <c r="AK19" s="82">
        <f t="shared" si="21"/>
        <v>73814.89</v>
      </c>
      <c r="AL19" s="13"/>
      <c r="AM19" s="79">
        <f t="shared" si="2"/>
        <v>0</v>
      </c>
      <c r="AN19" s="13"/>
      <c r="AO19" s="55">
        <f t="shared" si="25"/>
        <v>0</v>
      </c>
      <c r="AP19" s="13">
        <f t="shared" si="3"/>
        <v>0</v>
      </c>
      <c r="AQ19" s="55">
        <f t="shared" si="4"/>
        <v>0</v>
      </c>
      <c r="AR19" s="85">
        <f t="shared" si="22"/>
        <v>32.004</v>
      </c>
      <c r="AS19" s="137">
        <f t="shared" si="23"/>
        <v>23244.83</v>
      </c>
      <c r="AT19" s="46">
        <f t="shared" si="24"/>
        <v>61.44</v>
      </c>
      <c r="AU19" s="1">
        <v>10</v>
      </c>
      <c r="AV19" s="2" t="s">
        <v>21</v>
      </c>
    </row>
    <row r="20" spans="1:48" ht="12.75">
      <c r="A20" s="1">
        <v>11</v>
      </c>
      <c r="B20" s="154" t="s">
        <v>22</v>
      </c>
      <c r="C20" s="35">
        <v>3454.2</v>
      </c>
      <c r="D20" s="13">
        <v>440.72</v>
      </c>
      <c r="E20" s="45">
        <v>13.81</v>
      </c>
      <c r="F20" s="98">
        <f t="shared" si="0"/>
        <v>6086.34</v>
      </c>
      <c r="G20" s="109">
        <v>140</v>
      </c>
      <c r="H20" s="47">
        <f t="shared" si="5"/>
        <v>3.15</v>
      </c>
      <c r="I20" s="132"/>
      <c r="J20" s="18"/>
      <c r="K20" s="18"/>
      <c r="L20" s="60"/>
      <c r="M20" s="144">
        <f t="shared" si="6"/>
        <v>0.03</v>
      </c>
      <c r="N20" s="119">
        <f t="shared" si="7"/>
        <v>21.845</v>
      </c>
      <c r="O20" s="87">
        <f t="shared" si="8"/>
        <v>206.838</v>
      </c>
      <c r="P20" s="102"/>
      <c r="Q20" s="52">
        <v>31.489</v>
      </c>
      <c r="R20" s="45">
        <v>726.31</v>
      </c>
      <c r="S20" s="56">
        <f t="shared" si="1"/>
        <v>22870.78</v>
      </c>
      <c r="T20" s="44">
        <f t="shared" si="9"/>
        <v>135.378</v>
      </c>
      <c r="U20" s="44">
        <v>103.889</v>
      </c>
      <c r="V20" s="45">
        <v>726.31</v>
      </c>
      <c r="W20" s="56">
        <f t="shared" si="10"/>
        <v>75455.62</v>
      </c>
      <c r="X20" s="44">
        <f t="shared" si="11"/>
        <v>103.889</v>
      </c>
      <c r="Y20" s="45">
        <v>726.31</v>
      </c>
      <c r="Z20" s="46">
        <f t="shared" si="12"/>
        <v>75455.62</v>
      </c>
      <c r="AA20" s="56">
        <f t="shared" si="13"/>
        <v>104412.87</v>
      </c>
      <c r="AB20" s="47">
        <f t="shared" si="14"/>
        <v>0</v>
      </c>
      <c r="AC20" s="57">
        <f t="shared" si="15"/>
        <v>8.38</v>
      </c>
      <c r="AD20" s="57">
        <f t="shared" si="16"/>
        <v>39.869</v>
      </c>
      <c r="AE20" s="56">
        <f t="shared" si="17"/>
        <v>28957.25</v>
      </c>
      <c r="AF20" s="74"/>
      <c r="AG20" s="65"/>
      <c r="AH20" s="66">
        <f t="shared" si="18"/>
        <v>3454.2</v>
      </c>
      <c r="AI20" s="78">
        <f t="shared" si="19"/>
        <v>103.889</v>
      </c>
      <c r="AJ20" s="85">
        <f t="shared" si="20"/>
        <v>103.889</v>
      </c>
      <c r="AK20" s="82">
        <f t="shared" si="21"/>
        <v>75455.62</v>
      </c>
      <c r="AL20" s="13"/>
      <c r="AM20" s="79">
        <f t="shared" si="2"/>
        <v>0</v>
      </c>
      <c r="AN20" s="13"/>
      <c r="AO20" s="55">
        <f t="shared" si="25"/>
        <v>0</v>
      </c>
      <c r="AP20" s="13">
        <f t="shared" si="3"/>
        <v>0</v>
      </c>
      <c r="AQ20" s="55">
        <f t="shared" si="4"/>
        <v>0</v>
      </c>
      <c r="AR20" s="85">
        <f t="shared" si="22"/>
        <v>39.869</v>
      </c>
      <c r="AS20" s="137">
        <f t="shared" si="23"/>
        <v>28957.25</v>
      </c>
      <c r="AT20" s="46">
        <f t="shared" si="24"/>
        <v>65.7</v>
      </c>
      <c r="AU20" s="1">
        <v>11</v>
      </c>
      <c r="AV20" s="2" t="s">
        <v>22</v>
      </c>
    </row>
    <row r="21" spans="1:48" ht="12.75">
      <c r="A21" s="1">
        <v>12</v>
      </c>
      <c r="B21" s="154" t="s">
        <v>23</v>
      </c>
      <c r="C21" s="35">
        <v>3455.9</v>
      </c>
      <c r="D21" s="13">
        <v>433.39</v>
      </c>
      <c r="E21" s="45">
        <v>13.81</v>
      </c>
      <c r="F21" s="98">
        <f t="shared" si="0"/>
        <v>5985.12</v>
      </c>
      <c r="G21" s="109">
        <v>156</v>
      </c>
      <c r="H21" s="47">
        <f t="shared" si="5"/>
        <v>2.78</v>
      </c>
      <c r="I21" s="132"/>
      <c r="J21" s="18"/>
      <c r="K21" s="18"/>
      <c r="L21" s="60"/>
      <c r="M21" s="144">
        <f t="shared" si="6"/>
        <v>0.025</v>
      </c>
      <c r="N21" s="119">
        <f t="shared" si="7"/>
        <v>17.923</v>
      </c>
      <c r="O21" s="87">
        <f t="shared" si="8"/>
        <v>168.588</v>
      </c>
      <c r="P21" s="102"/>
      <c r="Q21" s="52">
        <v>27.97</v>
      </c>
      <c r="R21" s="45">
        <v>726.31</v>
      </c>
      <c r="S21" s="56">
        <f t="shared" si="1"/>
        <v>20314.89</v>
      </c>
      <c r="T21" s="44">
        <f t="shared" si="9"/>
        <v>113.25</v>
      </c>
      <c r="U21" s="44">
        <v>85.28</v>
      </c>
      <c r="V21" s="45">
        <v>726.31</v>
      </c>
      <c r="W21" s="56">
        <f t="shared" si="10"/>
        <v>61939.72</v>
      </c>
      <c r="X21" s="44">
        <f t="shared" si="11"/>
        <v>85.28</v>
      </c>
      <c r="Y21" s="45">
        <v>726.31</v>
      </c>
      <c r="Z21" s="46">
        <f t="shared" si="12"/>
        <v>61939.72</v>
      </c>
      <c r="AA21" s="56">
        <f t="shared" si="13"/>
        <v>88239.41</v>
      </c>
      <c r="AB21" s="47">
        <f t="shared" si="14"/>
        <v>0</v>
      </c>
      <c r="AC21" s="57">
        <f t="shared" si="15"/>
        <v>8.24</v>
      </c>
      <c r="AD21" s="57">
        <f t="shared" si="16"/>
        <v>36.21</v>
      </c>
      <c r="AE21" s="56">
        <f t="shared" si="17"/>
        <v>26299.69</v>
      </c>
      <c r="AF21" s="74"/>
      <c r="AG21" s="65"/>
      <c r="AH21" s="66">
        <f t="shared" si="18"/>
        <v>3455.9</v>
      </c>
      <c r="AI21" s="78">
        <f t="shared" si="19"/>
        <v>85.28</v>
      </c>
      <c r="AJ21" s="85">
        <f t="shared" si="20"/>
        <v>85.28</v>
      </c>
      <c r="AK21" s="82">
        <f t="shared" si="21"/>
        <v>61939.72</v>
      </c>
      <c r="AL21" s="13"/>
      <c r="AM21" s="79">
        <f t="shared" si="2"/>
        <v>0</v>
      </c>
      <c r="AN21" s="13"/>
      <c r="AO21" s="55">
        <f t="shared" si="25"/>
        <v>0</v>
      </c>
      <c r="AP21" s="13">
        <f t="shared" si="3"/>
        <v>0</v>
      </c>
      <c r="AQ21" s="55">
        <f t="shared" si="4"/>
        <v>0</v>
      </c>
      <c r="AR21" s="85">
        <f t="shared" si="22"/>
        <v>36.21</v>
      </c>
      <c r="AS21" s="137">
        <f t="shared" si="23"/>
        <v>26299.69</v>
      </c>
      <c r="AT21" s="46">
        <f t="shared" si="24"/>
        <v>60.68</v>
      </c>
      <c r="AU21" s="1">
        <v>12</v>
      </c>
      <c r="AV21" s="2" t="s">
        <v>23</v>
      </c>
    </row>
    <row r="22" spans="1:48" ht="12.75">
      <c r="A22" s="1">
        <v>13</v>
      </c>
      <c r="B22" s="154" t="s">
        <v>24</v>
      </c>
      <c r="C22" s="35">
        <v>3432.1</v>
      </c>
      <c r="D22" s="13">
        <v>276.21</v>
      </c>
      <c r="E22" s="45">
        <v>13.81</v>
      </c>
      <c r="F22" s="98">
        <f t="shared" si="0"/>
        <v>3814.46</v>
      </c>
      <c r="G22" s="109">
        <v>142</v>
      </c>
      <c r="H22" s="47">
        <f t="shared" si="5"/>
        <v>1.95</v>
      </c>
      <c r="I22" s="132"/>
      <c r="J22" s="18"/>
      <c r="K22" s="18"/>
      <c r="L22" s="60"/>
      <c r="M22" s="144">
        <f t="shared" si="6"/>
        <v>0.03</v>
      </c>
      <c r="N22" s="119">
        <f t="shared" si="7"/>
        <v>21.492</v>
      </c>
      <c r="O22" s="87">
        <f t="shared" si="8"/>
        <v>114.234</v>
      </c>
      <c r="P22" s="102"/>
      <c r="Q22" s="52">
        <v>17.39</v>
      </c>
      <c r="R22" s="45">
        <v>726.31</v>
      </c>
      <c r="S22" s="56">
        <f t="shared" si="1"/>
        <v>12630.53</v>
      </c>
      <c r="T22" s="44">
        <f t="shared" si="9"/>
        <v>118.95</v>
      </c>
      <c r="U22" s="44">
        <v>101.56</v>
      </c>
      <c r="V22" s="45">
        <v>726.31</v>
      </c>
      <c r="W22" s="56">
        <f t="shared" si="10"/>
        <v>73764.04</v>
      </c>
      <c r="X22" s="44">
        <f t="shared" si="11"/>
        <v>98.231</v>
      </c>
      <c r="Y22" s="45">
        <v>726.31</v>
      </c>
      <c r="Z22" s="46">
        <f t="shared" si="12"/>
        <v>71346.16</v>
      </c>
      <c r="AA22" s="56">
        <f t="shared" si="13"/>
        <v>90209.15</v>
      </c>
      <c r="AB22" s="47">
        <f t="shared" si="14"/>
        <v>0</v>
      </c>
      <c r="AC22" s="57">
        <f t="shared" si="15"/>
        <v>5.252</v>
      </c>
      <c r="AD22" s="57">
        <f t="shared" si="16"/>
        <v>22.642</v>
      </c>
      <c r="AE22" s="56">
        <f t="shared" si="17"/>
        <v>16445.11</v>
      </c>
      <c r="AF22" s="74"/>
      <c r="AG22" s="65">
        <v>112.5</v>
      </c>
      <c r="AH22" s="66">
        <f t="shared" si="18"/>
        <v>3319.6</v>
      </c>
      <c r="AI22" s="78">
        <f t="shared" si="19"/>
        <v>101.56</v>
      </c>
      <c r="AJ22" s="85">
        <f t="shared" si="20"/>
        <v>105.002</v>
      </c>
      <c r="AK22" s="82">
        <f t="shared" si="21"/>
        <v>76264</v>
      </c>
      <c r="AL22" s="13">
        <v>0.298</v>
      </c>
      <c r="AM22" s="79">
        <f t="shared" si="2"/>
        <v>216.44</v>
      </c>
      <c r="AN22" s="13">
        <v>0.55</v>
      </c>
      <c r="AO22" s="55">
        <f t="shared" si="25"/>
        <v>7.43</v>
      </c>
      <c r="AP22" s="13">
        <f t="shared" si="3"/>
        <v>0.848</v>
      </c>
      <c r="AQ22" s="55">
        <f>AM22+AO22</f>
        <v>223.87</v>
      </c>
      <c r="AR22" s="85">
        <f t="shared" si="22"/>
        <v>22.334</v>
      </c>
      <c r="AS22" s="137">
        <f t="shared" si="23"/>
        <v>16221.24</v>
      </c>
      <c r="AT22" s="46">
        <f t="shared" si="24"/>
        <v>58.73</v>
      </c>
      <c r="AU22" s="1">
        <v>13</v>
      </c>
      <c r="AV22" s="2" t="s">
        <v>24</v>
      </c>
    </row>
    <row r="23" spans="1:48" ht="12.75">
      <c r="A23" s="88">
        <v>14</v>
      </c>
      <c r="B23" s="154" t="s">
        <v>25</v>
      </c>
      <c r="C23" s="91">
        <v>3429.3</v>
      </c>
      <c r="D23" s="92">
        <v>375.36</v>
      </c>
      <c r="E23" s="45">
        <v>13.81</v>
      </c>
      <c r="F23" s="114">
        <f t="shared" si="0"/>
        <v>5183.72</v>
      </c>
      <c r="G23" s="110">
        <v>126</v>
      </c>
      <c r="H23" s="47">
        <f t="shared" si="5"/>
        <v>2.98</v>
      </c>
      <c r="I23" s="132"/>
      <c r="J23" s="93"/>
      <c r="K23" s="93"/>
      <c r="L23" s="94"/>
      <c r="M23" s="144">
        <f t="shared" si="6"/>
        <v>0.027</v>
      </c>
      <c r="N23" s="119">
        <f t="shared" si="7"/>
        <v>19.866</v>
      </c>
      <c r="O23" s="87">
        <f t="shared" si="8"/>
        <v>175.796</v>
      </c>
      <c r="P23" s="102"/>
      <c r="Q23" s="52">
        <v>23.36</v>
      </c>
      <c r="R23" s="45">
        <v>726.31</v>
      </c>
      <c r="S23" s="56">
        <f t="shared" si="1"/>
        <v>16966.6</v>
      </c>
      <c r="T23" s="44">
        <f t="shared" si="9"/>
        <v>117.16</v>
      </c>
      <c r="U23" s="44">
        <v>93.8</v>
      </c>
      <c r="V23" s="45">
        <v>726.31</v>
      </c>
      <c r="W23" s="56">
        <f t="shared" si="10"/>
        <v>68127.88</v>
      </c>
      <c r="X23" s="44">
        <f t="shared" si="11"/>
        <v>93.8</v>
      </c>
      <c r="Y23" s="45">
        <v>726.31</v>
      </c>
      <c r="Z23" s="46">
        <f t="shared" si="12"/>
        <v>68127.88</v>
      </c>
      <c r="AA23" s="56">
        <f t="shared" si="13"/>
        <v>90278.16</v>
      </c>
      <c r="AB23" s="47">
        <f t="shared" si="14"/>
        <v>0</v>
      </c>
      <c r="AC23" s="57">
        <f t="shared" si="15"/>
        <v>7.137</v>
      </c>
      <c r="AD23" s="57">
        <f t="shared" si="16"/>
        <v>30.497</v>
      </c>
      <c r="AE23" s="56">
        <f t="shared" si="17"/>
        <v>22150.28</v>
      </c>
      <c r="AF23" s="74"/>
      <c r="AG23" s="65"/>
      <c r="AH23" s="66">
        <f t="shared" si="18"/>
        <v>3429.3</v>
      </c>
      <c r="AI23" s="78">
        <f t="shared" si="19"/>
        <v>93.8</v>
      </c>
      <c r="AJ23" s="85">
        <f t="shared" si="20"/>
        <v>93.8</v>
      </c>
      <c r="AK23" s="82">
        <f t="shared" si="21"/>
        <v>68127.88</v>
      </c>
      <c r="AL23" s="13"/>
      <c r="AM23" s="79">
        <f t="shared" si="2"/>
        <v>0</v>
      </c>
      <c r="AN23" s="13"/>
      <c r="AO23" s="55">
        <f aca="true" t="shared" si="26" ref="AO23:AO59">AN23*13.51</f>
        <v>0</v>
      </c>
      <c r="AP23" s="13">
        <f t="shared" si="3"/>
        <v>0</v>
      </c>
      <c r="AQ23" s="55">
        <f aca="true" t="shared" si="27" ref="AQ23:AQ59">AM23+AO23</f>
        <v>0</v>
      </c>
      <c r="AR23" s="85">
        <f t="shared" si="22"/>
        <v>30.497</v>
      </c>
      <c r="AS23" s="137">
        <f t="shared" si="23"/>
        <v>22150.28</v>
      </c>
      <c r="AT23" s="46">
        <f t="shared" si="24"/>
        <v>59.01</v>
      </c>
      <c r="AU23" s="88">
        <v>14</v>
      </c>
      <c r="AV23" s="89" t="s">
        <v>25</v>
      </c>
    </row>
    <row r="24" spans="1:48" ht="12.75">
      <c r="A24" s="88">
        <v>15</v>
      </c>
      <c r="B24" s="154" t="s">
        <v>26</v>
      </c>
      <c r="C24" s="91">
        <v>3462.1</v>
      </c>
      <c r="D24" s="92">
        <v>445.99</v>
      </c>
      <c r="E24" s="45">
        <v>13.81</v>
      </c>
      <c r="F24" s="114">
        <f t="shared" si="0"/>
        <v>6159.12</v>
      </c>
      <c r="G24" s="110">
        <v>137</v>
      </c>
      <c r="H24" s="47">
        <f t="shared" si="5"/>
        <v>3.26</v>
      </c>
      <c r="I24" s="132"/>
      <c r="J24" s="93"/>
      <c r="K24" s="93"/>
      <c r="L24" s="94"/>
      <c r="M24" s="144">
        <f t="shared" si="6"/>
        <v>0.027</v>
      </c>
      <c r="N24" s="119">
        <f t="shared" si="7"/>
        <v>19.97</v>
      </c>
      <c r="O24" s="87">
        <f t="shared" si="8"/>
        <v>194.407</v>
      </c>
      <c r="P24" s="102"/>
      <c r="Q24" s="52">
        <v>28.19</v>
      </c>
      <c r="R24" s="45">
        <v>726.31</v>
      </c>
      <c r="S24" s="56">
        <f t="shared" si="1"/>
        <v>20474.68</v>
      </c>
      <c r="T24" s="44">
        <f t="shared" si="9"/>
        <v>123.38</v>
      </c>
      <c r="U24" s="44">
        <v>95.19</v>
      </c>
      <c r="V24" s="45">
        <v>726.31</v>
      </c>
      <c r="W24" s="56">
        <f t="shared" si="10"/>
        <v>69137.45</v>
      </c>
      <c r="X24" s="44">
        <f t="shared" si="11"/>
        <v>95.19</v>
      </c>
      <c r="Y24" s="45">
        <v>726.31</v>
      </c>
      <c r="Z24" s="46">
        <f t="shared" si="12"/>
        <v>69137.45</v>
      </c>
      <c r="AA24" s="56">
        <f t="shared" si="13"/>
        <v>95771.24</v>
      </c>
      <c r="AB24" s="47">
        <f t="shared" si="14"/>
        <v>0</v>
      </c>
      <c r="AC24" s="57">
        <f t="shared" si="15"/>
        <v>8.48</v>
      </c>
      <c r="AD24" s="57">
        <f t="shared" si="16"/>
        <v>36.67</v>
      </c>
      <c r="AE24" s="56">
        <f t="shared" si="17"/>
        <v>26633.79</v>
      </c>
      <c r="AF24" s="74"/>
      <c r="AG24" s="65"/>
      <c r="AH24" s="66">
        <f t="shared" si="18"/>
        <v>3462.1</v>
      </c>
      <c r="AI24" s="78">
        <f t="shared" si="19"/>
        <v>95.19</v>
      </c>
      <c r="AJ24" s="85">
        <f t="shared" si="20"/>
        <v>95.19</v>
      </c>
      <c r="AK24" s="82">
        <f t="shared" si="21"/>
        <v>69137.45</v>
      </c>
      <c r="AL24" s="13"/>
      <c r="AM24" s="79">
        <f t="shared" si="2"/>
        <v>0</v>
      </c>
      <c r="AN24" s="13"/>
      <c r="AO24" s="55">
        <f t="shared" si="26"/>
        <v>0</v>
      </c>
      <c r="AP24" s="13">
        <f t="shared" si="3"/>
        <v>0</v>
      </c>
      <c r="AQ24" s="55">
        <f t="shared" si="27"/>
        <v>0</v>
      </c>
      <c r="AR24" s="85">
        <f t="shared" si="22"/>
        <v>36.67</v>
      </c>
      <c r="AS24" s="137">
        <f t="shared" si="23"/>
        <v>26633.79</v>
      </c>
      <c r="AT24" s="46">
        <f t="shared" si="24"/>
        <v>59.72</v>
      </c>
      <c r="AU24" s="88">
        <v>15</v>
      </c>
      <c r="AV24" s="89" t="s">
        <v>26</v>
      </c>
    </row>
    <row r="25" spans="1:48" ht="12.75">
      <c r="A25" s="88">
        <v>16</v>
      </c>
      <c r="B25" s="154" t="s">
        <v>27</v>
      </c>
      <c r="C25" s="91">
        <v>3558.1</v>
      </c>
      <c r="D25" s="92">
        <v>397.19</v>
      </c>
      <c r="E25" s="45">
        <v>13.81</v>
      </c>
      <c r="F25" s="114">
        <f t="shared" si="0"/>
        <v>5485.19</v>
      </c>
      <c r="G25" s="110">
        <v>141</v>
      </c>
      <c r="H25" s="47">
        <f t="shared" si="5"/>
        <v>2.82</v>
      </c>
      <c r="I25" s="132"/>
      <c r="J25" s="93"/>
      <c r="K25" s="93"/>
      <c r="L25" s="94"/>
      <c r="M25" s="144">
        <f t="shared" si="6"/>
        <v>0.028</v>
      </c>
      <c r="N25" s="119">
        <f t="shared" si="7"/>
        <v>20.372</v>
      </c>
      <c r="O25" s="87">
        <f t="shared" si="8"/>
        <v>167.886</v>
      </c>
      <c r="P25" s="102"/>
      <c r="Q25" s="52">
        <v>25.04</v>
      </c>
      <c r="R25" s="45">
        <v>726.31</v>
      </c>
      <c r="S25" s="56">
        <f t="shared" si="1"/>
        <v>18186.8</v>
      </c>
      <c r="T25" s="44">
        <f t="shared" si="9"/>
        <v>124.84</v>
      </c>
      <c r="U25" s="44">
        <v>99.8</v>
      </c>
      <c r="V25" s="45">
        <v>726.31</v>
      </c>
      <c r="W25" s="56">
        <f t="shared" si="10"/>
        <v>72485.74</v>
      </c>
      <c r="X25" s="44">
        <f t="shared" si="11"/>
        <v>99.8</v>
      </c>
      <c r="Y25" s="45">
        <v>726.31</v>
      </c>
      <c r="Z25" s="46">
        <f t="shared" si="12"/>
        <v>72485.74</v>
      </c>
      <c r="AA25" s="56">
        <f t="shared" si="13"/>
        <v>96157.64</v>
      </c>
      <c r="AB25" s="47">
        <f t="shared" si="14"/>
        <v>0</v>
      </c>
      <c r="AC25" s="57">
        <f t="shared" si="15"/>
        <v>7.552</v>
      </c>
      <c r="AD25" s="57">
        <f t="shared" si="16"/>
        <v>32.592</v>
      </c>
      <c r="AE25" s="56">
        <f t="shared" si="17"/>
        <v>23671.9</v>
      </c>
      <c r="AF25" s="74"/>
      <c r="AG25" s="65"/>
      <c r="AH25" s="66">
        <f t="shared" si="18"/>
        <v>3558.1</v>
      </c>
      <c r="AI25" s="78">
        <f t="shared" si="19"/>
        <v>99.8</v>
      </c>
      <c r="AJ25" s="85">
        <f t="shared" si="20"/>
        <v>99.8</v>
      </c>
      <c r="AK25" s="82">
        <f t="shared" si="21"/>
        <v>72485.74</v>
      </c>
      <c r="AL25" s="13"/>
      <c r="AM25" s="79">
        <f t="shared" si="2"/>
        <v>0</v>
      </c>
      <c r="AN25" s="13"/>
      <c r="AO25" s="55">
        <f t="shared" si="26"/>
        <v>0</v>
      </c>
      <c r="AP25" s="13">
        <f t="shared" si="3"/>
        <v>0</v>
      </c>
      <c r="AQ25" s="55">
        <f t="shared" si="27"/>
        <v>0</v>
      </c>
      <c r="AR25" s="85">
        <f t="shared" si="22"/>
        <v>32.592</v>
      </c>
      <c r="AS25" s="137">
        <f t="shared" si="23"/>
        <v>23671.9</v>
      </c>
      <c r="AT25" s="46">
        <f t="shared" si="24"/>
        <v>59.6</v>
      </c>
      <c r="AU25" s="88">
        <v>16</v>
      </c>
      <c r="AV25" s="89" t="s">
        <v>27</v>
      </c>
    </row>
    <row r="26" spans="1:48" ht="12.75">
      <c r="A26" s="1">
        <v>17</v>
      </c>
      <c r="B26" s="154" t="s">
        <v>28</v>
      </c>
      <c r="C26" s="35">
        <v>3565.2</v>
      </c>
      <c r="D26" s="13">
        <v>571.4</v>
      </c>
      <c r="E26" s="45">
        <v>13.81</v>
      </c>
      <c r="F26" s="98">
        <f t="shared" si="0"/>
        <v>7891.03</v>
      </c>
      <c r="G26" s="109">
        <v>137</v>
      </c>
      <c r="H26" s="47">
        <f t="shared" si="5"/>
        <v>4.17</v>
      </c>
      <c r="I26" s="132"/>
      <c r="J26" s="18"/>
      <c r="K26" s="18"/>
      <c r="L26" s="60"/>
      <c r="M26" s="144">
        <f t="shared" si="6"/>
        <v>0.027</v>
      </c>
      <c r="N26" s="119">
        <f t="shared" si="7"/>
        <v>19.498</v>
      </c>
      <c r="O26" s="87">
        <f t="shared" si="8"/>
        <v>251.849</v>
      </c>
      <c r="P26" s="102"/>
      <c r="Q26" s="52">
        <v>36.64</v>
      </c>
      <c r="R26" s="45">
        <v>726.31</v>
      </c>
      <c r="S26" s="56">
        <f t="shared" si="1"/>
        <v>26612</v>
      </c>
      <c r="T26" s="44">
        <f t="shared" si="9"/>
        <v>132.35</v>
      </c>
      <c r="U26" s="44">
        <v>95.71</v>
      </c>
      <c r="V26" s="45">
        <v>726.31</v>
      </c>
      <c r="W26" s="56">
        <f t="shared" si="10"/>
        <v>69515.13</v>
      </c>
      <c r="X26" s="44">
        <f t="shared" si="11"/>
        <v>95.71</v>
      </c>
      <c r="Y26" s="45">
        <v>726.31</v>
      </c>
      <c r="Z26" s="46">
        <f t="shared" si="12"/>
        <v>69515.13</v>
      </c>
      <c r="AA26" s="56">
        <f t="shared" si="13"/>
        <v>104018.49</v>
      </c>
      <c r="AB26" s="47">
        <f t="shared" si="14"/>
        <v>0</v>
      </c>
      <c r="AC26" s="57">
        <f t="shared" si="15"/>
        <v>10.865</v>
      </c>
      <c r="AD26" s="57">
        <f t="shared" si="16"/>
        <v>47.505</v>
      </c>
      <c r="AE26" s="56">
        <f t="shared" si="17"/>
        <v>34503.36</v>
      </c>
      <c r="AF26" s="74"/>
      <c r="AG26" s="65"/>
      <c r="AH26" s="66">
        <f t="shared" si="18"/>
        <v>3565.2</v>
      </c>
      <c r="AI26" s="78">
        <f t="shared" si="19"/>
        <v>95.71</v>
      </c>
      <c r="AJ26" s="85">
        <f t="shared" si="20"/>
        <v>95.71</v>
      </c>
      <c r="AK26" s="82">
        <f t="shared" si="21"/>
        <v>69515.13</v>
      </c>
      <c r="AL26" s="13"/>
      <c r="AM26" s="79">
        <f t="shared" si="2"/>
        <v>0</v>
      </c>
      <c r="AN26" s="13"/>
      <c r="AO26" s="55">
        <f t="shared" si="26"/>
        <v>0</v>
      </c>
      <c r="AP26" s="13">
        <f t="shared" si="3"/>
        <v>0</v>
      </c>
      <c r="AQ26" s="55">
        <f t="shared" si="27"/>
        <v>0</v>
      </c>
      <c r="AR26" s="85">
        <f t="shared" si="22"/>
        <v>47.505</v>
      </c>
      <c r="AS26" s="137">
        <f t="shared" si="23"/>
        <v>34503.36</v>
      </c>
      <c r="AT26" s="46">
        <f t="shared" si="24"/>
        <v>60.38</v>
      </c>
      <c r="AU26" s="1">
        <v>17</v>
      </c>
      <c r="AV26" s="2" t="s">
        <v>28</v>
      </c>
    </row>
    <row r="27" spans="1:48" ht="12.75">
      <c r="A27" s="1">
        <v>18</v>
      </c>
      <c r="B27" s="154" t="s">
        <v>29</v>
      </c>
      <c r="C27" s="35">
        <v>3527</v>
      </c>
      <c r="D27" s="13">
        <v>479.1</v>
      </c>
      <c r="E27" s="45">
        <v>13.81</v>
      </c>
      <c r="F27" s="98">
        <f t="shared" si="0"/>
        <v>6616.37</v>
      </c>
      <c r="G27" s="109">
        <v>148</v>
      </c>
      <c r="H27" s="47">
        <f t="shared" si="5"/>
        <v>3.24</v>
      </c>
      <c r="I27" s="132"/>
      <c r="J27" s="18"/>
      <c r="K27" s="18"/>
      <c r="L27" s="60"/>
      <c r="M27" s="144">
        <f t="shared" si="6"/>
        <v>0.03</v>
      </c>
      <c r="N27" s="119">
        <f t="shared" si="7"/>
        <v>21.496</v>
      </c>
      <c r="O27" s="87">
        <f t="shared" si="8"/>
        <v>213.064</v>
      </c>
      <c r="P27" s="102"/>
      <c r="Q27" s="52">
        <v>34.306</v>
      </c>
      <c r="R27" s="45">
        <v>726.31</v>
      </c>
      <c r="S27" s="56">
        <f t="shared" si="1"/>
        <v>24916.79</v>
      </c>
      <c r="T27" s="44">
        <f t="shared" si="9"/>
        <v>138.69</v>
      </c>
      <c r="U27" s="44">
        <v>104.384</v>
      </c>
      <c r="V27" s="45">
        <v>726.31</v>
      </c>
      <c r="W27" s="56">
        <f t="shared" si="10"/>
        <v>75815.14</v>
      </c>
      <c r="X27" s="44">
        <f t="shared" si="11"/>
        <v>104.384</v>
      </c>
      <c r="Y27" s="45">
        <v>726.31</v>
      </c>
      <c r="Z27" s="46">
        <f t="shared" si="12"/>
        <v>75815.14</v>
      </c>
      <c r="AA27" s="56">
        <f t="shared" si="13"/>
        <v>107348.61</v>
      </c>
      <c r="AB27" s="47">
        <f t="shared" si="14"/>
        <v>0</v>
      </c>
      <c r="AC27" s="57">
        <f t="shared" si="15"/>
        <v>9.11</v>
      </c>
      <c r="AD27" s="57">
        <f t="shared" si="16"/>
        <v>43.416</v>
      </c>
      <c r="AE27" s="56">
        <f t="shared" si="17"/>
        <v>31533.47</v>
      </c>
      <c r="AF27" s="74"/>
      <c r="AG27" s="65"/>
      <c r="AH27" s="66">
        <f t="shared" si="18"/>
        <v>3527</v>
      </c>
      <c r="AI27" s="78">
        <f t="shared" si="19"/>
        <v>104.384</v>
      </c>
      <c r="AJ27" s="85">
        <f t="shared" si="20"/>
        <v>104.384</v>
      </c>
      <c r="AK27" s="82">
        <f t="shared" si="21"/>
        <v>75815.14</v>
      </c>
      <c r="AL27" s="13"/>
      <c r="AM27" s="79">
        <f t="shared" si="2"/>
        <v>0</v>
      </c>
      <c r="AN27" s="13"/>
      <c r="AO27" s="55">
        <f t="shared" si="26"/>
        <v>0</v>
      </c>
      <c r="AP27" s="13">
        <f t="shared" si="3"/>
        <v>0</v>
      </c>
      <c r="AQ27" s="55">
        <f t="shared" si="27"/>
        <v>0</v>
      </c>
      <c r="AR27" s="85">
        <f t="shared" si="22"/>
        <v>43.416</v>
      </c>
      <c r="AS27" s="137">
        <f t="shared" si="23"/>
        <v>31533.47</v>
      </c>
      <c r="AT27" s="46">
        <f t="shared" si="24"/>
        <v>65.82</v>
      </c>
      <c r="AU27" s="1">
        <v>18</v>
      </c>
      <c r="AV27" s="2" t="s">
        <v>29</v>
      </c>
    </row>
    <row r="28" spans="1:48" ht="12.75">
      <c r="A28" s="1">
        <v>19</v>
      </c>
      <c r="B28" s="154" t="s">
        <v>30</v>
      </c>
      <c r="C28" s="35">
        <v>3455.9</v>
      </c>
      <c r="D28" s="13">
        <v>345.48</v>
      </c>
      <c r="E28" s="45">
        <v>13.81</v>
      </c>
      <c r="F28" s="98">
        <f t="shared" si="0"/>
        <v>4771.08</v>
      </c>
      <c r="G28" s="109">
        <v>145</v>
      </c>
      <c r="H28" s="47">
        <f t="shared" si="5"/>
        <v>2.38</v>
      </c>
      <c r="I28" s="132"/>
      <c r="J28" s="18"/>
      <c r="K28" s="18"/>
      <c r="L28" s="60"/>
      <c r="M28" s="144">
        <f t="shared" si="6"/>
        <v>0.024</v>
      </c>
      <c r="N28" s="119">
        <f t="shared" si="7"/>
        <v>17.559</v>
      </c>
      <c r="O28" s="87">
        <f t="shared" si="8"/>
        <v>144.295</v>
      </c>
      <c r="P28" s="102"/>
      <c r="Q28" s="52">
        <v>22.238</v>
      </c>
      <c r="R28" s="45">
        <v>726.31</v>
      </c>
      <c r="S28" s="56">
        <f t="shared" si="1"/>
        <v>16151.68</v>
      </c>
      <c r="T28" s="44">
        <f t="shared" si="9"/>
        <v>105.788</v>
      </c>
      <c r="U28" s="44">
        <v>83.55</v>
      </c>
      <c r="V28" s="45">
        <v>726.31</v>
      </c>
      <c r="W28" s="56">
        <f t="shared" si="10"/>
        <v>60683.2</v>
      </c>
      <c r="X28" s="44">
        <f t="shared" si="11"/>
        <v>83.55</v>
      </c>
      <c r="Y28" s="45">
        <v>726.31</v>
      </c>
      <c r="Z28" s="46">
        <f t="shared" si="12"/>
        <v>60683.2</v>
      </c>
      <c r="AA28" s="56">
        <f t="shared" si="13"/>
        <v>81606.01</v>
      </c>
      <c r="AB28" s="47">
        <f t="shared" si="14"/>
        <v>0</v>
      </c>
      <c r="AC28" s="57">
        <f t="shared" si="15"/>
        <v>6.569</v>
      </c>
      <c r="AD28" s="57">
        <f t="shared" si="16"/>
        <v>28.807</v>
      </c>
      <c r="AE28" s="56">
        <f t="shared" si="17"/>
        <v>20922.81</v>
      </c>
      <c r="AF28" s="74"/>
      <c r="AG28" s="65"/>
      <c r="AH28" s="66">
        <f t="shared" si="18"/>
        <v>3455.9</v>
      </c>
      <c r="AI28" s="78">
        <f t="shared" si="19"/>
        <v>83.55</v>
      </c>
      <c r="AJ28" s="85">
        <f t="shared" si="20"/>
        <v>83.55</v>
      </c>
      <c r="AK28" s="82">
        <f t="shared" si="21"/>
        <v>60683.2</v>
      </c>
      <c r="AL28" s="13"/>
      <c r="AM28" s="79">
        <f t="shared" si="2"/>
        <v>0</v>
      </c>
      <c r="AN28" s="13"/>
      <c r="AO28" s="55">
        <f t="shared" si="26"/>
        <v>0</v>
      </c>
      <c r="AP28" s="13">
        <f t="shared" si="3"/>
        <v>0</v>
      </c>
      <c r="AQ28" s="55">
        <f t="shared" si="27"/>
        <v>0</v>
      </c>
      <c r="AR28" s="85">
        <f t="shared" si="22"/>
        <v>28.807</v>
      </c>
      <c r="AS28" s="137">
        <f t="shared" si="23"/>
        <v>20922.81</v>
      </c>
      <c r="AT28" s="46">
        <f t="shared" si="24"/>
        <v>60.56</v>
      </c>
      <c r="AU28" s="1">
        <v>19</v>
      </c>
      <c r="AV28" s="2" t="s">
        <v>30</v>
      </c>
    </row>
    <row r="29" spans="1:48" ht="12.75">
      <c r="A29" s="1">
        <v>20</v>
      </c>
      <c r="B29" s="154" t="s">
        <v>31</v>
      </c>
      <c r="C29" s="35">
        <v>3505.6</v>
      </c>
      <c r="D29" s="13">
        <v>427.3</v>
      </c>
      <c r="E29" s="45">
        <v>13.81</v>
      </c>
      <c r="F29" s="98">
        <f t="shared" si="0"/>
        <v>5901.01</v>
      </c>
      <c r="G29" s="109">
        <v>126</v>
      </c>
      <c r="H29" s="47">
        <f t="shared" si="5"/>
        <v>3.39</v>
      </c>
      <c r="I29" s="132"/>
      <c r="J29" s="18"/>
      <c r="K29" s="18"/>
      <c r="L29" s="60"/>
      <c r="M29" s="144">
        <f t="shared" si="6"/>
        <v>0.023</v>
      </c>
      <c r="N29" s="119">
        <f t="shared" si="7"/>
        <v>16.648</v>
      </c>
      <c r="O29" s="87">
        <f t="shared" si="8"/>
        <v>203.494</v>
      </c>
      <c r="P29" s="102"/>
      <c r="Q29" s="52">
        <v>27.177</v>
      </c>
      <c r="R29" s="45">
        <v>726.31</v>
      </c>
      <c r="S29" s="56">
        <f t="shared" si="1"/>
        <v>19738.93</v>
      </c>
      <c r="T29" s="44">
        <f t="shared" si="9"/>
        <v>107.531</v>
      </c>
      <c r="U29" s="44">
        <v>80.354</v>
      </c>
      <c r="V29" s="45">
        <v>726.31</v>
      </c>
      <c r="W29" s="56">
        <f t="shared" si="10"/>
        <v>58361.91</v>
      </c>
      <c r="X29" s="44">
        <f t="shared" si="11"/>
        <v>80.354</v>
      </c>
      <c r="Y29" s="45">
        <v>726.31</v>
      </c>
      <c r="Z29" s="46">
        <f t="shared" si="12"/>
        <v>58361.91</v>
      </c>
      <c r="AA29" s="56">
        <f t="shared" si="13"/>
        <v>84002.11</v>
      </c>
      <c r="AB29" s="47">
        <f t="shared" si="14"/>
        <v>0</v>
      </c>
      <c r="AC29" s="57">
        <f t="shared" si="15"/>
        <v>8.125</v>
      </c>
      <c r="AD29" s="57">
        <f t="shared" si="16"/>
        <v>35.302</v>
      </c>
      <c r="AE29" s="56">
        <f t="shared" si="17"/>
        <v>25640.2</v>
      </c>
      <c r="AF29" s="74"/>
      <c r="AG29" s="65"/>
      <c r="AH29" s="66">
        <f t="shared" si="18"/>
        <v>3505.6</v>
      </c>
      <c r="AI29" s="78">
        <f t="shared" si="19"/>
        <v>80.354</v>
      </c>
      <c r="AJ29" s="85">
        <f t="shared" si="20"/>
        <v>80.354</v>
      </c>
      <c r="AK29" s="82">
        <f t="shared" si="21"/>
        <v>58361.91</v>
      </c>
      <c r="AL29" s="13"/>
      <c r="AM29" s="79">
        <f t="shared" si="2"/>
        <v>0</v>
      </c>
      <c r="AN29" s="13"/>
      <c r="AO29" s="55">
        <f t="shared" si="26"/>
        <v>0</v>
      </c>
      <c r="AP29" s="13">
        <f t="shared" si="3"/>
        <v>0</v>
      </c>
      <c r="AQ29" s="55">
        <f t="shared" si="27"/>
        <v>0</v>
      </c>
      <c r="AR29" s="85">
        <f t="shared" si="22"/>
        <v>35.302</v>
      </c>
      <c r="AS29" s="137">
        <f t="shared" si="23"/>
        <v>25640.2</v>
      </c>
      <c r="AT29" s="46">
        <f t="shared" si="24"/>
        <v>60.01</v>
      </c>
      <c r="AU29" s="1">
        <v>20</v>
      </c>
      <c r="AV29" s="2" t="s">
        <v>31</v>
      </c>
    </row>
    <row r="30" spans="1:48" ht="12.75">
      <c r="A30" s="1">
        <v>21</v>
      </c>
      <c r="B30" s="154" t="s">
        <v>32</v>
      </c>
      <c r="C30" s="35">
        <v>3593</v>
      </c>
      <c r="D30" s="13">
        <v>268.5</v>
      </c>
      <c r="E30" s="45">
        <v>13.81</v>
      </c>
      <c r="F30" s="98">
        <f t="shared" si="0"/>
        <v>3707.99</v>
      </c>
      <c r="G30" s="109">
        <v>131</v>
      </c>
      <c r="H30" s="47">
        <f t="shared" si="5"/>
        <v>2.05</v>
      </c>
      <c r="I30" s="132"/>
      <c r="J30" s="18"/>
      <c r="K30" s="18"/>
      <c r="L30" s="60"/>
      <c r="M30" s="144">
        <f t="shared" si="6"/>
        <v>0.036</v>
      </c>
      <c r="N30" s="119">
        <f t="shared" si="7"/>
        <v>26.038</v>
      </c>
      <c r="O30" s="87">
        <f t="shared" si="8"/>
        <v>118.629</v>
      </c>
      <c r="P30" s="102"/>
      <c r="Q30" s="52">
        <v>17.24</v>
      </c>
      <c r="R30" s="45">
        <v>726.31</v>
      </c>
      <c r="S30" s="56">
        <f t="shared" si="1"/>
        <v>12521.58</v>
      </c>
      <c r="T30" s="44">
        <f t="shared" si="9"/>
        <v>146.05</v>
      </c>
      <c r="U30" s="44">
        <v>128.81</v>
      </c>
      <c r="V30" s="45">
        <v>726.31</v>
      </c>
      <c r="W30" s="56">
        <f t="shared" si="10"/>
        <v>93555.99</v>
      </c>
      <c r="X30" s="44">
        <f t="shared" si="11"/>
        <v>124.935</v>
      </c>
      <c r="Y30" s="45">
        <v>726.31</v>
      </c>
      <c r="Z30" s="46">
        <f t="shared" si="12"/>
        <v>90741.54</v>
      </c>
      <c r="AA30" s="56">
        <f t="shared" si="13"/>
        <v>109785.39</v>
      </c>
      <c r="AB30" s="47">
        <f t="shared" si="14"/>
        <v>0</v>
      </c>
      <c r="AC30" s="57">
        <f t="shared" si="15"/>
        <v>5.105</v>
      </c>
      <c r="AD30" s="57">
        <f t="shared" si="16"/>
        <v>22.345</v>
      </c>
      <c r="AE30" s="56">
        <f t="shared" si="17"/>
        <v>16229.4</v>
      </c>
      <c r="AF30" s="74"/>
      <c r="AG30" s="65">
        <v>108.1</v>
      </c>
      <c r="AH30" s="66">
        <f t="shared" si="18"/>
        <v>3484.9</v>
      </c>
      <c r="AI30" s="78">
        <f t="shared" si="19"/>
        <v>128.81</v>
      </c>
      <c r="AJ30" s="85">
        <f t="shared" si="20"/>
        <v>132.806</v>
      </c>
      <c r="AK30" s="82">
        <f t="shared" si="21"/>
        <v>96458.33</v>
      </c>
      <c r="AL30" s="67">
        <v>0.92</v>
      </c>
      <c r="AM30" s="79">
        <f>AL30*726.31</f>
        <v>668.21</v>
      </c>
      <c r="AN30" s="13">
        <v>1.54</v>
      </c>
      <c r="AO30" s="55">
        <f t="shared" si="26"/>
        <v>20.81</v>
      </c>
      <c r="AP30" s="13">
        <f t="shared" si="3"/>
        <v>2.46</v>
      </c>
      <c r="AQ30" s="55">
        <f t="shared" si="27"/>
        <v>689.02</v>
      </c>
      <c r="AR30" s="85">
        <f t="shared" si="22"/>
        <v>21.396</v>
      </c>
      <c r="AS30" s="137">
        <f t="shared" si="23"/>
        <v>15540.38</v>
      </c>
      <c r="AT30" s="46">
        <f t="shared" si="24"/>
        <v>57.88</v>
      </c>
      <c r="AU30" s="1">
        <v>21</v>
      </c>
      <c r="AV30" s="2" t="s">
        <v>32</v>
      </c>
    </row>
    <row r="31" spans="1:48" ht="12.75">
      <c r="A31" s="1">
        <v>22</v>
      </c>
      <c r="B31" s="154" t="s">
        <v>33</v>
      </c>
      <c r="C31" s="35">
        <v>6218.8</v>
      </c>
      <c r="D31" s="13">
        <v>855.19</v>
      </c>
      <c r="E31" s="45">
        <v>13.81</v>
      </c>
      <c r="F31" s="98">
        <f t="shared" si="0"/>
        <v>11810.17</v>
      </c>
      <c r="G31" s="109">
        <v>274</v>
      </c>
      <c r="H31" s="47">
        <f t="shared" si="5"/>
        <v>3.12</v>
      </c>
      <c r="I31" s="132"/>
      <c r="J31" s="18"/>
      <c r="K31" s="18"/>
      <c r="L31" s="60"/>
      <c r="M31" s="144">
        <f t="shared" si="6"/>
        <v>0.031</v>
      </c>
      <c r="N31" s="119">
        <f t="shared" si="7"/>
        <v>22.263</v>
      </c>
      <c r="O31" s="87">
        <f t="shared" si="8"/>
        <v>188.154</v>
      </c>
      <c r="P31" s="102"/>
      <c r="Q31" s="52">
        <v>54.72</v>
      </c>
      <c r="R31" s="45">
        <v>726.31</v>
      </c>
      <c r="S31" s="56">
        <f t="shared" si="1"/>
        <v>39743.68</v>
      </c>
      <c r="T31" s="44">
        <f t="shared" si="9"/>
        <v>245.34</v>
      </c>
      <c r="U31" s="44">
        <v>190.62</v>
      </c>
      <c r="V31" s="45">
        <v>726.31</v>
      </c>
      <c r="W31" s="56">
        <f t="shared" si="10"/>
        <v>138449.21</v>
      </c>
      <c r="X31" s="44">
        <f t="shared" si="11"/>
        <v>190.62</v>
      </c>
      <c r="Y31" s="45">
        <v>726.31</v>
      </c>
      <c r="Z31" s="46">
        <f t="shared" si="12"/>
        <v>138449.21</v>
      </c>
      <c r="AA31" s="56">
        <f t="shared" si="13"/>
        <v>190003.42</v>
      </c>
      <c r="AB31" s="47">
        <f t="shared" si="14"/>
        <v>0</v>
      </c>
      <c r="AC31" s="57">
        <f t="shared" si="15"/>
        <v>16.261</v>
      </c>
      <c r="AD31" s="57">
        <f t="shared" si="16"/>
        <v>70.981</v>
      </c>
      <c r="AE31" s="56">
        <f t="shared" si="17"/>
        <v>51554.21</v>
      </c>
      <c r="AF31" s="74"/>
      <c r="AG31" s="65"/>
      <c r="AH31" s="66">
        <f t="shared" si="18"/>
        <v>6218.8</v>
      </c>
      <c r="AI31" s="78">
        <f t="shared" si="19"/>
        <v>190.62</v>
      </c>
      <c r="AJ31" s="85">
        <f t="shared" si="20"/>
        <v>190.62</v>
      </c>
      <c r="AK31" s="82">
        <f t="shared" si="21"/>
        <v>138449.21</v>
      </c>
      <c r="AL31" s="13"/>
      <c r="AM31" s="79">
        <f aca="true" t="shared" si="28" ref="AM31:AM59">AL31*726.31</f>
        <v>0</v>
      </c>
      <c r="AN31" s="13"/>
      <c r="AO31" s="55">
        <f t="shared" si="26"/>
        <v>0</v>
      </c>
      <c r="AP31" s="13">
        <f t="shared" si="3"/>
        <v>0</v>
      </c>
      <c r="AQ31" s="55">
        <f t="shared" si="27"/>
        <v>0</v>
      </c>
      <c r="AR31" s="85">
        <f t="shared" si="22"/>
        <v>70.981</v>
      </c>
      <c r="AS31" s="137">
        <f t="shared" si="23"/>
        <v>51554.21</v>
      </c>
      <c r="AT31" s="46">
        <f t="shared" si="24"/>
        <v>60.28</v>
      </c>
      <c r="AU31" s="1">
        <v>22</v>
      </c>
      <c r="AV31" s="2" t="s">
        <v>33</v>
      </c>
    </row>
    <row r="32" spans="1:48" ht="12.75">
      <c r="A32" s="1">
        <v>23</v>
      </c>
      <c r="B32" s="154" t="s">
        <v>34</v>
      </c>
      <c r="C32" s="35">
        <v>6133.4</v>
      </c>
      <c r="D32" s="13">
        <v>673.4</v>
      </c>
      <c r="E32" s="45">
        <v>13.81</v>
      </c>
      <c r="F32" s="98">
        <f t="shared" si="0"/>
        <v>9299.65</v>
      </c>
      <c r="G32" s="109">
        <v>253</v>
      </c>
      <c r="H32" s="47">
        <f t="shared" si="5"/>
        <v>2.66</v>
      </c>
      <c r="I32" s="132"/>
      <c r="J32" s="18"/>
      <c r="K32" s="18"/>
      <c r="L32" s="60"/>
      <c r="M32" s="144">
        <f t="shared" si="6"/>
        <v>0.033</v>
      </c>
      <c r="N32" s="119">
        <f t="shared" si="7"/>
        <v>23.818</v>
      </c>
      <c r="O32" s="87">
        <f t="shared" si="8"/>
        <v>160.604</v>
      </c>
      <c r="P32" s="102"/>
      <c r="Q32" s="52">
        <v>43.14</v>
      </c>
      <c r="R32" s="45">
        <v>726.31</v>
      </c>
      <c r="S32" s="56">
        <f t="shared" si="1"/>
        <v>31333.01</v>
      </c>
      <c r="T32" s="44">
        <f t="shared" si="9"/>
        <v>244.27</v>
      </c>
      <c r="U32" s="44">
        <v>201.13</v>
      </c>
      <c r="V32" s="45">
        <v>726.31</v>
      </c>
      <c r="W32" s="56">
        <f t="shared" si="10"/>
        <v>146082.73</v>
      </c>
      <c r="X32" s="44">
        <f t="shared" si="11"/>
        <v>198.739</v>
      </c>
      <c r="Y32" s="45">
        <v>726.31</v>
      </c>
      <c r="Z32" s="46">
        <f t="shared" si="12"/>
        <v>144346.12</v>
      </c>
      <c r="AA32" s="56">
        <f t="shared" si="13"/>
        <v>186715.42</v>
      </c>
      <c r="AB32" s="47">
        <f t="shared" si="14"/>
        <v>0</v>
      </c>
      <c r="AC32" s="57">
        <f t="shared" si="15"/>
        <v>12.804</v>
      </c>
      <c r="AD32" s="57">
        <f t="shared" si="16"/>
        <v>55.944</v>
      </c>
      <c r="AE32" s="56">
        <f t="shared" si="17"/>
        <v>40632.69</v>
      </c>
      <c r="AF32" s="74"/>
      <c r="AG32" s="65">
        <v>72.9</v>
      </c>
      <c r="AH32" s="66">
        <f t="shared" si="18"/>
        <v>6060.5</v>
      </c>
      <c r="AI32" s="78">
        <f t="shared" si="19"/>
        <v>201.13</v>
      </c>
      <c r="AJ32" s="85">
        <f t="shared" si="20"/>
        <v>203.549</v>
      </c>
      <c r="AK32" s="82">
        <f t="shared" si="21"/>
        <v>147839.67</v>
      </c>
      <c r="AL32" s="13"/>
      <c r="AM32" s="79">
        <f t="shared" si="28"/>
        <v>0</v>
      </c>
      <c r="AN32" s="13"/>
      <c r="AO32" s="55">
        <f t="shared" si="26"/>
        <v>0</v>
      </c>
      <c r="AP32" s="13">
        <f t="shared" si="3"/>
        <v>0</v>
      </c>
      <c r="AQ32" s="55">
        <f t="shared" si="27"/>
        <v>0</v>
      </c>
      <c r="AR32" s="85">
        <f t="shared" si="22"/>
        <v>55.944</v>
      </c>
      <c r="AS32" s="137">
        <f t="shared" si="23"/>
        <v>40632.69</v>
      </c>
      <c r="AT32" s="46">
        <f t="shared" si="24"/>
        <v>60.34</v>
      </c>
      <c r="AU32" s="1">
        <v>23</v>
      </c>
      <c r="AV32" s="2" t="s">
        <v>34</v>
      </c>
    </row>
    <row r="33" spans="1:48" ht="12.75">
      <c r="A33" s="1">
        <v>24</v>
      </c>
      <c r="B33" s="154" t="s">
        <v>35</v>
      </c>
      <c r="C33" s="35">
        <v>3469.4</v>
      </c>
      <c r="D33" s="13">
        <v>423.17</v>
      </c>
      <c r="E33" s="45">
        <v>13.81</v>
      </c>
      <c r="F33" s="98">
        <f t="shared" si="0"/>
        <v>5843.98</v>
      </c>
      <c r="G33" s="109">
        <v>143</v>
      </c>
      <c r="H33" s="47">
        <f t="shared" si="5"/>
        <v>2.96</v>
      </c>
      <c r="I33" s="132"/>
      <c r="J33" s="18"/>
      <c r="K33" s="18"/>
      <c r="L33" s="60"/>
      <c r="M33" s="144">
        <f t="shared" si="6"/>
        <v>0.031</v>
      </c>
      <c r="N33" s="119">
        <f t="shared" si="7"/>
        <v>22.187</v>
      </c>
      <c r="O33" s="87">
        <f t="shared" si="8"/>
        <v>178.611</v>
      </c>
      <c r="P33" s="102"/>
      <c r="Q33" s="52">
        <v>27.12</v>
      </c>
      <c r="R33" s="45">
        <v>726.31</v>
      </c>
      <c r="S33" s="56">
        <f t="shared" si="1"/>
        <v>19697.53</v>
      </c>
      <c r="T33" s="44">
        <f t="shared" si="9"/>
        <v>133.1</v>
      </c>
      <c r="U33" s="44">
        <v>105.98</v>
      </c>
      <c r="V33" s="45">
        <v>726.31</v>
      </c>
      <c r="W33" s="56">
        <f t="shared" si="10"/>
        <v>76974.33</v>
      </c>
      <c r="X33" s="44">
        <f t="shared" si="11"/>
        <v>103.005</v>
      </c>
      <c r="Y33" s="45">
        <v>726.31</v>
      </c>
      <c r="Z33" s="46">
        <f t="shared" si="12"/>
        <v>74813.56</v>
      </c>
      <c r="AA33" s="56">
        <f t="shared" si="13"/>
        <v>102515.75</v>
      </c>
      <c r="AB33" s="47">
        <f t="shared" si="14"/>
        <v>0</v>
      </c>
      <c r="AC33" s="57">
        <f t="shared" si="15"/>
        <v>8.046</v>
      </c>
      <c r="AD33" s="57">
        <f t="shared" si="16"/>
        <v>35.166</v>
      </c>
      <c r="AE33" s="56">
        <f t="shared" si="17"/>
        <v>25541.42</v>
      </c>
      <c r="AF33" s="74"/>
      <c r="AG33" s="65">
        <v>97.4</v>
      </c>
      <c r="AH33" s="66">
        <f t="shared" si="18"/>
        <v>3372</v>
      </c>
      <c r="AI33" s="78">
        <f t="shared" si="19"/>
        <v>105.98</v>
      </c>
      <c r="AJ33" s="85">
        <f t="shared" si="20"/>
        <v>109.041</v>
      </c>
      <c r="AK33" s="82">
        <f t="shared" si="21"/>
        <v>79197.57</v>
      </c>
      <c r="AL33" s="13"/>
      <c r="AM33" s="79">
        <f t="shared" si="28"/>
        <v>0</v>
      </c>
      <c r="AN33" s="13"/>
      <c r="AO33" s="55">
        <f t="shared" si="26"/>
        <v>0</v>
      </c>
      <c r="AP33" s="13">
        <f t="shared" si="3"/>
        <v>0</v>
      </c>
      <c r="AQ33" s="55">
        <f t="shared" si="27"/>
        <v>0</v>
      </c>
      <c r="AR33" s="85">
        <f t="shared" si="22"/>
        <v>35.166</v>
      </c>
      <c r="AS33" s="137">
        <f t="shared" si="23"/>
        <v>25541.42</v>
      </c>
      <c r="AT33" s="46">
        <f t="shared" si="24"/>
        <v>60.36</v>
      </c>
      <c r="AU33" s="1">
        <v>24</v>
      </c>
      <c r="AV33" s="2" t="s">
        <v>35</v>
      </c>
    </row>
    <row r="34" spans="1:48" ht="12.75">
      <c r="A34" s="1">
        <v>25</v>
      </c>
      <c r="B34" s="154" t="s">
        <v>36</v>
      </c>
      <c r="C34" s="35">
        <v>3636.8</v>
      </c>
      <c r="D34" s="13">
        <v>448.94</v>
      </c>
      <c r="E34" s="45">
        <v>13.81</v>
      </c>
      <c r="F34" s="98">
        <f t="shared" si="0"/>
        <v>6199.86</v>
      </c>
      <c r="G34" s="109">
        <v>130</v>
      </c>
      <c r="H34" s="47">
        <f t="shared" si="5"/>
        <v>3.45</v>
      </c>
      <c r="I34" s="132"/>
      <c r="J34" s="18"/>
      <c r="K34" s="18"/>
      <c r="L34" s="60"/>
      <c r="M34" s="144">
        <f t="shared" si="6"/>
        <v>0.025</v>
      </c>
      <c r="N34" s="119">
        <f t="shared" si="7"/>
        <v>18.094</v>
      </c>
      <c r="O34" s="87">
        <f t="shared" si="8"/>
        <v>206.417</v>
      </c>
      <c r="P34" s="102"/>
      <c r="Q34" s="52">
        <v>28.41</v>
      </c>
      <c r="R34" s="45">
        <v>726.31</v>
      </c>
      <c r="S34" s="56">
        <f t="shared" si="1"/>
        <v>20634.47</v>
      </c>
      <c r="T34" s="44">
        <f t="shared" si="9"/>
        <v>119.01</v>
      </c>
      <c r="U34" s="44">
        <v>90.6</v>
      </c>
      <c r="V34" s="45">
        <v>726.31</v>
      </c>
      <c r="W34" s="56">
        <f t="shared" si="10"/>
        <v>65803.69</v>
      </c>
      <c r="X34" s="44">
        <f t="shared" si="11"/>
        <v>85.956</v>
      </c>
      <c r="Y34" s="45">
        <v>726.31</v>
      </c>
      <c r="Z34" s="46">
        <f t="shared" si="12"/>
        <v>62430.7</v>
      </c>
      <c r="AA34" s="56">
        <f t="shared" si="13"/>
        <v>92637.94</v>
      </c>
      <c r="AB34" s="47">
        <f t="shared" si="14"/>
        <v>0</v>
      </c>
      <c r="AC34" s="57">
        <f t="shared" si="15"/>
        <v>8.536</v>
      </c>
      <c r="AD34" s="57">
        <f t="shared" si="16"/>
        <v>36.946</v>
      </c>
      <c r="AE34" s="56">
        <f t="shared" si="17"/>
        <v>26834.25</v>
      </c>
      <c r="AF34" s="74"/>
      <c r="AG34" s="65">
        <v>186.4</v>
      </c>
      <c r="AH34" s="66">
        <f t="shared" si="18"/>
        <v>3450.4</v>
      </c>
      <c r="AI34" s="78">
        <f t="shared" si="19"/>
        <v>90.6</v>
      </c>
      <c r="AJ34" s="85">
        <f t="shared" si="20"/>
        <v>95.494</v>
      </c>
      <c r="AK34" s="82">
        <f t="shared" si="21"/>
        <v>69358.25</v>
      </c>
      <c r="AL34" s="139"/>
      <c r="AM34" s="79">
        <f t="shared" si="28"/>
        <v>0</v>
      </c>
      <c r="AN34" s="139"/>
      <c r="AO34" s="55">
        <f t="shared" si="26"/>
        <v>0</v>
      </c>
      <c r="AP34" s="13">
        <f t="shared" si="3"/>
        <v>0</v>
      </c>
      <c r="AQ34" s="55">
        <f t="shared" si="27"/>
        <v>0</v>
      </c>
      <c r="AR34" s="85">
        <f t="shared" si="22"/>
        <v>36.946</v>
      </c>
      <c r="AS34" s="137">
        <f t="shared" si="23"/>
        <v>26834.25</v>
      </c>
      <c r="AT34" s="46">
        <f t="shared" si="24"/>
        <v>59.77</v>
      </c>
      <c r="AU34" s="1">
        <v>25</v>
      </c>
      <c r="AV34" s="2" t="s">
        <v>36</v>
      </c>
    </row>
    <row r="35" spans="1:48" ht="12.75">
      <c r="A35" s="1">
        <v>26</v>
      </c>
      <c r="B35" s="154" t="s">
        <v>37</v>
      </c>
      <c r="C35" s="35">
        <v>3525.3</v>
      </c>
      <c r="D35" s="44">
        <v>675.64</v>
      </c>
      <c r="E35" s="45">
        <v>13.81</v>
      </c>
      <c r="F35" s="98">
        <f t="shared" si="0"/>
        <v>9330.59</v>
      </c>
      <c r="G35" s="109">
        <v>165</v>
      </c>
      <c r="H35" s="47">
        <f t="shared" si="5"/>
        <v>4.09</v>
      </c>
      <c r="I35" s="132"/>
      <c r="J35" s="18"/>
      <c r="K35" s="18"/>
      <c r="L35" s="60"/>
      <c r="M35" s="144">
        <f t="shared" si="6"/>
        <v>0.024</v>
      </c>
      <c r="N35" s="141">
        <f t="shared" si="7"/>
        <v>17.294</v>
      </c>
      <c r="O35" s="142">
        <f t="shared" si="8"/>
        <v>247.284</v>
      </c>
      <c r="P35" s="102"/>
      <c r="Q35" s="52">
        <v>43.33</v>
      </c>
      <c r="R35" s="45">
        <v>726.31</v>
      </c>
      <c r="S35" s="56">
        <f t="shared" si="1"/>
        <v>31471.01</v>
      </c>
      <c r="T35" s="44">
        <f t="shared" si="9"/>
        <v>127.27</v>
      </c>
      <c r="U35" s="44">
        <v>83.94</v>
      </c>
      <c r="V35" s="45">
        <v>726.31</v>
      </c>
      <c r="W35" s="56">
        <f t="shared" si="10"/>
        <v>60966.46</v>
      </c>
      <c r="X35" s="44">
        <f t="shared" si="11"/>
        <v>83.94</v>
      </c>
      <c r="Y35" s="45">
        <v>726.31</v>
      </c>
      <c r="Z35" s="46">
        <f t="shared" si="12"/>
        <v>60966.46</v>
      </c>
      <c r="AA35" s="56">
        <f t="shared" si="13"/>
        <v>101768.38</v>
      </c>
      <c r="AB35" s="47">
        <f t="shared" si="14"/>
        <v>0</v>
      </c>
      <c r="AC35" s="57">
        <f t="shared" si="15"/>
        <v>12.847</v>
      </c>
      <c r="AD35" s="57">
        <f t="shared" si="16"/>
        <v>56.177</v>
      </c>
      <c r="AE35" s="56">
        <f t="shared" si="17"/>
        <v>40801.92</v>
      </c>
      <c r="AF35" s="74"/>
      <c r="AG35" s="65"/>
      <c r="AH35" s="66">
        <f t="shared" si="18"/>
        <v>3525.3</v>
      </c>
      <c r="AI35" s="78">
        <f t="shared" si="19"/>
        <v>83.94</v>
      </c>
      <c r="AJ35" s="85">
        <f t="shared" si="20"/>
        <v>83.94</v>
      </c>
      <c r="AK35" s="82">
        <f t="shared" si="21"/>
        <v>60966.46</v>
      </c>
      <c r="AL35" s="13"/>
      <c r="AM35" s="79">
        <f t="shared" si="28"/>
        <v>0</v>
      </c>
      <c r="AN35" s="13"/>
      <c r="AO35" s="55">
        <f t="shared" si="26"/>
        <v>0</v>
      </c>
      <c r="AP35" s="13">
        <f t="shared" si="3"/>
        <v>0</v>
      </c>
      <c r="AQ35" s="55">
        <f t="shared" si="27"/>
        <v>0</v>
      </c>
      <c r="AR35" s="85">
        <f t="shared" si="22"/>
        <v>56.177</v>
      </c>
      <c r="AS35" s="137">
        <f t="shared" si="23"/>
        <v>40801.92</v>
      </c>
      <c r="AT35" s="46">
        <f t="shared" si="24"/>
        <v>60.39</v>
      </c>
      <c r="AU35" s="1">
        <v>26</v>
      </c>
      <c r="AV35" s="2" t="s">
        <v>37</v>
      </c>
    </row>
    <row r="36" spans="1:48" ht="12.75">
      <c r="A36" s="1">
        <v>27</v>
      </c>
      <c r="B36" s="154" t="s">
        <v>38</v>
      </c>
      <c r="C36" s="35">
        <v>3593</v>
      </c>
      <c r="D36" s="13">
        <v>521.123</v>
      </c>
      <c r="E36" s="45">
        <v>13.81</v>
      </c>
      <c r="F36" s="98">
        <f t="shared" si="0"/>
        <v>7196.71</v>
      </c>
      <c r="G36" s="109">
        <v>152</v>
      </c>
      <c r="H36" s="47">
        <f t="shared" si="5"/>
        <v>3.43</v>
      </c>
      <c r="I36" s="132"/>
      <c r="J36" s="18"/>
      <c r="K36" s="18"/>
      <c r="L36" s="60"/>
      <c r="M36" s="144">
        <f t="shared" si="6"/>
        <v>0.023</v>
      </c>
      <c r="N36" s="119">
        <f t="shared" si="7"/>
        <v>16.757</v>
      </c>
      <c r="O36" s="87">
        <f t="shared" si="8"/>
        <v>207.71</v>
      </c>
      <c r="P36" s="102"/>
      <c r="Q36" s="52">
        <v>33.56</v>
      </c>
      <c r="R36" s="45">
        <v>726.31</v>
      </c>
      <c r="S36" s="56">
        <f t="shared" si="1"/>
        <v>24374.96</v>
      </c>
      <c r="T36" s="44">
        <f t="shared" si="9"/>
        <v>116.458</v>
      </c>
      <c r="U36" s="44">
        <v>82.898</v>
      </c>
      <c r="V36" s="45">
        <v>726.31</v>
      </c>
      <c r="W36" s="56">
        <f t="shared" si="10"/>
        <v>60209.65</v>
      </c>
      <c r="X36" s="44">
        <f t="shared" si="11"/>
        <v>82.898</v>
      </c>
      <c r="Y36" s="45">
        <v>726.31</v>
      </c>
      <c r="Z36" s="46">
        <f t="shared" si="12"/>
        <v>60209.65</v>
      </c>
      <c r="AA36" s="56">
        <f t="shared" si="13"/>
        <v>91781.62</v>
      </c>
      <c r="AB36" s="47">
        <f t="shared" si="14"/>
        <v>0</v>
      </c>
      <c r="AC36" s="57">
        <f t="shared" si="15"/>
        <v>9.909</v>
      </c>
      <c r="AD36" s="57">
        <f t="shared" si="16"/>
        <v>43.469</v>
      </c>
      <c r="AE36" s="56">
        <f t="shared" si="17"/>
        <v>31571.97</v>
      </c>
      <c r="AF36" s="74"/>
      <c r="AG36" s="65"/>
      <c r="AH36" s="66">
        <f t="shared" si="18"/>
        <v>3593</v>
      </c>
      <c r="AI36" s="78">
        <f t="shared" si="19"/>
        <v>82.898</v>
      </c>
      <c r="AJ36" s="85">
        <f t="shared" si="20"/>
        <v>82.898</v>
      </c>
      <c r="AK36" s="82">
        <f t="shared" si="21"/>
        <v>60209.65</v>
      </c>
      <c r="AL36" s="13"/>
      <c r="AM36" s="79">
        <f t="shared" si="28"/>
        <v>0</v>
      </c>
      <c r="AN36" s="13"/>
      <c r="AO36" s="55">
        <f t="shared" si="26"/>
        <v>0</v>
      </c>
      <c r="AP36" s="13">
        <f t="shared" si="3"/>
        <v>0</v>
      </c>
      <c r="AQ36" s="55">
        <f t="shared" si="27"/>
        <v>0</v>
      </c>
      <c r="AR36" s="85">
        <f t="shared" si="22"/>
        <v>43.469</v>
      </c>
      <c r="AS36" s="137">
        <f t="shared" si="23"/>
        <v>31571.97</v>
      </c>
      <c r="AT36" s="46">
        <f t="shared" si="24"/>
        <v>60.58</v>
      </c>
      <c r="AU36" s="1">
        <v>27</v>
      </c>
      <c r="AV36" s="2" t="s">
        <v>38</v>
      </c>
    </row>
    <row r="37" spans="1:48" ht="12.75">
      <c r="A37" s="1">
        <v>28</v>
      </c>
      <c r="B37" s="154" t="s">
        <v>39</v>
      </c>
      <c r="C37" s="35">
        <v>3577.6</v>
      </c>
      <c r="D37" s="13">
        <v>319.65</v>
      </c>
      <c r="E37" s="45">
        <v>13.81</v>
      </c>
      <c r="F37" s="98">
        <f t="shared" si="0"/>
        <v>4414.37</v>
      </c>
      <c r="G37" s="109">
        <v>142</v>
      </c>
      <c r="H37" s="47">
        <f t="shared" si="5"/>
        <v>2.25</v>
      </c>
      <c r="I37" s="132"/>
      <c r="J37" s="18"/>
      <c r="K37" s="18"/>
      <c r="L37" s="60"/>
      <c r="M37" s="144">
        <f t="shared" si="6"/>
        <v>0.024</v>
      </c>
      <c r="N37" s="119">
        <f t="shared" si="7"/>
        <v>17.472</v>
      </c>
      <c r="O37" s="87">
        <f t="shared" si="8"/>
        <v>145.866</v>
      </c>
      <c r="P37" s="102"/>
      <c r="Q37" s="52">
        <v>22.44</v>
      </c>
      <c r="R37" s="45">
        <v>726.31</v>
      </c>
      <c r="S37" s="56">
        <f t="shared" si="1"/>
        <v>16298.4</v>
      </c>
      <c r="T37" s="44">
        <f t="shared" si="9"/>
        <v>108.5</v>
      </c>
      <c r="U37" s="44">
        <v>86.06</v>
      </c>
      <c r="V37" s="45">
        <v>726.31</v>
      </c>
      <c r="W37" s="56">
        <f t="shared" si="10"/>
        <v>62506.24</v>
      </c>
      <c r="X37" s="44">
        <f t="shared" si="11"/>
        <v>86.06</v>
      </c>
      <c r="Y37" s="45">
        <v>726.31</v>
      </c>
      <c r="Z37" s="46">
        <f t="shared" si="12"/>
        <v>62506.24</v>
      </c>
      <c r="AA37" s="56">
        <f t="shared" si="13"/>
        <v>83219.15</v>
      </c>
      <c r="AB37" s="47">
        <f t="shared" si="14"/>
        <v>0</v>
      </c>
      <c r="AC37" s="57">
        <f t="shared" si="15"/>
        <v>6.078</v>
      </c>
      <c r="AD37" s="57">
        <f t="shared" si="16"/>
        <v>28.518</v>
      </c>
      <c r="AE37" s="56">
        <f t="shared" si="17"/>
        <v>20712.91</v>
      </c>
      <c r="AF37" s="74"/>
      <c r="AG37" s="65"/>
      <c r="AH37" s="66">
        <f t="shared" si="18"/>
        <v>3577.6</v>
      </c>
      <c r="AI37" s="78">
        <f t="shared" si="19"/>
        <v>86.06</v>
      </c>
      <c r="AJ37" s="85">
        <f t="shared" si="20"/>
        <v>86.06</v>
      </c>
      <c r="AK37" s="82">
        <f t="shared" si="21"/>
        <v>62506.24</v>
      </c>
      <c r="AL37" s="13"/>
      <c r="AM37" s="79">
        <f t="shared" si="28"/>
        <v>0</v>
      </c>
      <c r="AN37" s="13"/>
      <c r="AO37" s="55">
        <f t="shared" si="26"/>
        <v>0</v>
      </c>
      <c r="AP37" s="13">
        <f t="shared" si="3"/>
        <v>0</v>
      </c>
      <c r="AQ37" s="55">
        <f t="shared" si="27"/>
        <v>0</v>
      </c>
      <c r="AR37" s="85">
        <f t="shared" si="22"/>
        <v>28.518</v>
      </c>
      <c r="AS37" s="137">
        <f t="shared" si="23"/>
        <v>20712.91</v>
      </c>
      <c r="AT37" s="46">
        <f t="shared" si="24"/>
        <v>64.8</v>
      </c>
      <c r="AU37" s="1">
        <v>28</v>
      </c>
      <c r="AV37" s="2" t="s">
        <v>39</v>
      </c>
    </row>
    <row r="38" spans="1:48" ht="12.75">
      <c r="A38" s="1">
        <v>29</v>
      </c>
      <c r="B38" s="154" t="s">
        <v>40</v>
      </c>
      <c r="C38" s="35">
        <v>4470.1</v>
      </c>
      <c r="D38" s="13">
        <v>370.71</v>
      </c>
      <c r="E38" s="45">
        <v>13.81</v>
      </c>
      <c r="F38" s="98">
        <f t="shared" si="0"/>
        <v>5119.51</v>
      </c>
      <c r="G38" s="109">
        <v>212</v>
      </c>
      <c r="H38" s="47">
        <f t="shared" si="5"/>
        <v>1.75</v>
      </c>
      <c r="I38" s="132"/>
      <c r="J38" s="18"/>
      <c r="K38" s="18"/>
      <c r="L38" s="60"/>
      <c r="M38" s="144">
        <f t="shared" si="6"/>
        <v>0.026</v>
      </c>
      <c r="N38" s="119">
        <f t="shared" si="7"/>
        <v>18.579</v>
      </c>
      <c r="O38" s="87">
        <f t="shared" si="8"/>
        <v>106.141</v>
      </c>
      <c r="P38" s="102"/>
      <c r="Q38" s="52">
        <v>23.932</v>
      </c>
      <c r="R38" s="45">
        <v>726.31</v>
      </c>
      <c r="S38" s="56">
        <f t="shared" si="1"/>
        <v>17382.05</v>
      </c>
      <c r="T38" s="44">
        <f t="shared" si="9"/>
        <v>138.278</v>
      </c>
      <c r="U38" s="44">
        <v>114.346</v>
      </c>
      <c r="V38" s="45">
        <v>726.31</v>
      </c>
      <c r="W38" s="56">
        <f t="shared" si="10"/>
        <v>83050.64</v>
      </c>
      <c r="X38" s="44">
        <f t="shared" si="11"/>
        <v>114.346</v>
      </c>
      <c r="Y38" s="45">
        <v>726.31</v>
      </c>
      <c r="Z38" s="46">
        <f t="shared" si="12"/>
        <v>83050.64</v>
      </c>
      <c r="AA38" s="56">
        <f t="shared" si="13"/>
        <v>105552.45</v>
      </c>
      <c r="AB38" s="47">
        <f t="shared" si="14"/>
        <v>0</v>
      </c>
      <c r="AC38" s="57">
        <f t="shared" si="15"/>
        <v>7.049</v>
      </c>
      <c r="AD38" s="57">
        <f t="shared" si="16"/>
        <v>30.981</v>
      </c>
      <c r="AE38" s="56">
        <f t="shared" si="17"/>
        <v>22501.81</v>
      </c>
      <c r="AF38" s="74"/>
      <c r="AG38" s="65"/>
      <c r="AH38" s="66">
        <f t="shared" si="18"/>
        <v>4470.1</v>
      </c>
      <c r="AI38" s="78">
        <f t="shared" si="19"/>
        <v>114.346</v>
      </c>
      <c r="AJ38" s="85">
        <f t="shared" si="20"/>
        <v>114.346</v>
      </c>
      <c r="AK38" s="82">
        <f t="shared" si="21"/>
        <v>83050.64</v>
      </c>
      <c r="AL38" s="13"/>
      <c r="AM38" s="79">
        <f t="shared" si="28"/>
        <v>0</v>
      </c>
      <c r="AN38" s="13"/>
      <c r="AO38" s="55">
        <f t="shared" si="26"/>
        <v>0</v>
      </c>
      <c r="AP38" s="13">
        <f t="shared" si="3"/>
        <v>0</v>
      </c>
      <c r="AQ38" s="55">
        <f t="shared" si="27"/>
        <v>0</v>
      </c>
      <c r="AR38" s="85">
        <f t="shared" si="22"/>
        <v>30.981</v>
      </c>
      <c r="AS38" s="137">
        <f t="shared" si="23"/>
        <v>22501.81</v>
      </c>
      <c r="AT38" s="46">
        <f t="shared" si="24"/>
        <v>60.7</v>
      </c>
      <c r="AU38" s="1">
        <v>29</v>
      </c>
      <c r="AV38" s="2" t="s">
        <v>40</v>
      </c>
    </row>
    <row r="39" spans="1:48" ht="12.75">
      <c r="A39" s="1">
        <v>30</v>
      </c>
      <c r="B39" s="154" t="s">
        <v>42</v>
      </c>
      <c r="C39" s="35">
        <v>5492.4</v>
      </c>
      <c r="D39" s="13">
        <v>469.1</v>
      </c>
      <c r="E39" s="45">
        <v>13.81</v>
      </c>
      <c r="F39" s="98">
        <f t="shared" si="0"/>
        <v>6478.27</v>
      </c>
      <c r="G39" s="109">
        <v>214</v>
      </c>
      <c r="H39" s="47">
        <f t="shared" si="5"/>
        <v>2.19</v>
      </c>
      <c r="I39" s="132"/>
      <c r="J39" s="18"/>
      <c r="K39" s="18"/>
      <c r="L39" s="60"/>
      <c r="M39" s="144">
        <f t="shared" si="6"/>
        <v>0.03</v>
      </c>
      <c r="N39" s="119">
        <f t="shared" si="7"/>
        <v>22.107</v>
      </c>
      <c r="O39" s="87">
        <f t="shared" si="8"/>
        <v>133.58</v>
      </c>
      <c r="P39" s="102"/>
      <c r="Q39" s="52">
        <v>30.439</v>
      </c>
      <c r="R39" s="45">
        <v>726.31</v>
      </c>
      <c r="S39" s="56">
        <f t="shared" si="1"/>
        <v>22108.15</v>
      </c>
      <c r="T39" s="44">
        <f t="shared" si="9"/>
        <v>197.614</v>
      </c>
      <c r="U39" s="44">
        <v>167.175</v>
      </c>
      <c r="V39" s="45">
        <v>726.31</v>
      </c>
      <c r="W39" s="56">
        <f t="shared" si="10"/>
        <v>121420.87</v>
      </c>
      <c r="X39" s="44">
        <f t="shared" si="11"/>
        <v>167.175</v>
      </c>
      <c r="Y39" s="45">
        <v>726.31</v>
      </c>
      <c r="Z39" s="46">
        <f t="shared" si="12"/>
        <v>121420.87</v>
      </c>
      <c r="AA39" s="56">
        <f t="shared" si="13"/>
        <v>150006.98</v>
      </c>
      <c r="AB39" s="47">
        <f t="shared" si="14"/>
        <v>0</v>
      </c>
      <c r="AC39" s="57">
        <f t="shared" si="15"/>
        <v>8.919</v>
      </c>
      <c r="AD39" s="57">
        <f t="shared" si="16"/>
        <v>39.358</v>
      </c>
      <c r="AE39" s="56">
        <f t="shared" si="17"/>
        <v>28586.11</v>
      </c>
      <c r="AF39" s="74"/>
      <c r="AG39" s="65"/>
      <c r="AH39" s="66">
        <f t="shared" si="18"/>
        <v>5492.4</v>
      </c>
      <c r="AI39" s="78">
        <f t="shared" si="19"/>
        <v>167.175</v>
      </c>
      <c r="AJ39" s="85">
        <f t="shared" si="20"/>
        <v>167.175</v>
      </c>
      <c r="AK39" s="82">
        <f t="shared" si="21"/>
        <v>121420.87</v>
      </c>
      <c r="AL39" s="13"/>
      <c r="AM39" s="79">
        <f t="shared" si="28"/>
        <v>0</v>
      </c>
      <c r="AN39" s="13"/>
      <c r="AO39" s="55">
        <f t="shared" si="26"/>
        <v>0</v>
      </c>
      <c r="AP39" s="13">
        <f t="shared" si="3"/>
        <v>0</v>
      </c>
      <c r="AQ39" s="55">
        <f t="shared" si="27"/>
        <v>0</v>
      </c>
      <c r="AR39" s="85">
        <f t="shared" si="22"/>
        <v>39.358</v>
      </c>
      <c r="AS39" s="137">
        <f t="shared" si="23"/>
        <v>28586.11</v>
      </c>
      <c r="AT39" s="46">
        <f t="shared" si="24"/>
        <v>60.94</v>
      </c>
      <c r="AU39" s="1">
        <v>30</v>
      </c>
      <c r="AV39" s="2" t="s">
        <v>42</v>
      </c>
    </row>
    <row r="40" spans="1:48" ht="12.75">
      <c r="A40" s="1">
        <v>31</v>
      </c>
      <c r="B40" s="154" t="s">
        <v>43</v>
      </c>
      <c r="C40" s="35">
        <v>3213.5</v>
      </c>
      <c r="D40" s="44">
        <v>343.31</v>
      </c>
      <c r="E40" s="45">
        <v>13.81</v>
      </c>
      <c r="F40" s="98">
        <f t="shared" si="0"/>
        <v>4741.11</v>
      </c>
      <c r="G40" s="109">
        <v>133</v>
      </c>
      <c r="H40" s="47">
        <f t="shared" si="5"/>
        <v>2.58</v>
      </c>
      <c r="I40" s="132"/>
      <c r="J40" s="18"/>
      <c r="K40" s="18"/>
      <c r="L40" s="60"/>
      <c r="M40" s="144">
        <f t="shared" si="6"/>
        <v>0.033</v>
      </c>
      <c r="N40" s="119">
        <f t="shared" si="7"/>
        <v>24.049</v>
      </c>
      <c r="O40" s="87">
        <f t="shared" si="8"/>
        <v>156.446</v>
      </c>
      <c r="P40" s="102"/>
      <c r="Q40" s="52">
        <v>22.12</v>
      </c>
      <c r="R40" s="45">
        <v>726.31</v>
      </c>
      <c r="S40" s="56">
        <f t="shared" si="1"/>
        <v>16065.98</v>
      </c>
      <c r="T40" s="44">
        <f t="shared" si="9"/>
        <v>128.523</v>
      </c>
      <c r="U40" s="44">
        <v>106.403</v>
      </c>
      <c r="V40" s="45">
        <v>726.31</v>
      </c>
      <c r="W40" s="56">
        <f t="shared" si="10"/>
        <v>77281.56</v>
      </c>
      <c r="X40" s="44">
        <f t="shared" si="11"/>
        <v>106.403</v>
      </c>
      <c r="Y40" s="45">
        <v>726.31</v>
      </c>
      <c r="Z40" s="46">
        <f t="shared" si="12"/>
        <v>77281.56</v>
      </c>
      <c r="AA40" s="56">
        <f t="shared" si="13"/>
        <v>98088.89</v>
      </c>
      <c r="AB40" s="47">
        <f t="shared" si="14"/>
        <v>0</v>
      </c>
      <c r="AC40" s="57">
        <f t="shared" si="15"/>
        <v>6.528</v>
      </c>
      <c r="AD40" s="57">
        <f t="shared" si="16"/>
        <v>28.648</v>
      </c>
      <c r="AE40" s="56">
        <f t="shared" si="17"/>
        <v>20807.33</v>
      </c>
      <c r="AF40" s="74"/>
      <c r="AG40" s="65"/>
      <c r="AH40" s="66">
        <f t="shared" si="18"/>
        <v>3213.5</v>
      </c>
      <c r="AI40" s="78">
        <f t="shared" si="19"/>
        <v>106.403</v>
      </c>
      <c r="AJ40" s="85">
        <f t="shared" si="20"/>
        <v>106.403</v>
      </c>
      <c r="AK40" s="82">
        <f t="shared" si="21"/>
        <v>77281.56</v>
      </c>
      <c r="AL40" s="13"/>
      <c r="AM40" s="79">
        <f t="shared" si="28"/>
        <v>0</v>
      </c>
      <c r="AN40" s="13"/>
      <c r="AO40" s="55">
        <f t="shared" si="26"/>
        <v>0</v>
      </c>
      <c r="AP40" s="13">
        <f t="shared" si="3"/>
        <v>0</v>
      </c>
      <c r="AQ40" s="55">
        <f t="shared" si="27"/>
        <v>0</v>
      </c>
      <c r="AR40" s="85">
        <f t="shared" si="22"/>
        <v>28.648</v>
      </c>
      <c r="AS40" s="137">
        <f t="shared" si="23"/>
        <v>20807.33</v>
      </c>
      <c r="AT40" s="46">
        <f t="shared" si="24"/>
        <v>60.61</v>
      </c>
      <c r="AU40" s="1">
        <v>31</v>
      </c>
      <c r="AV40" s="150" t="s">
        <v>43</v>
      </c>
    </row>
    <row r="41" spans="1:48" ht="12.75">
      <c r="A41" s="1">
        <v>32</v>
      </c>
      <c r="B41" s="155" t="s">
        <v>44</v>
      </c>
      <c r="C41" s="35">
        <v>3292.9</v>
      </c>
      <c r="D41" s="13">
        <v>508.2</v>
      </c>
      <c r="E41" s="45">
        <v>13.81</v>
      </c>
      <c r="F41" s="98">
        <f t="shared" si="0"/>
        <v>7018.24</v>
      </c>
      <c r="G41" s="109">
        <v>121</v>
      </c>
      <c r="H41" s="47">
        <f t="shared" si="5"/>
        <v>4.2</v>
      </c>
      <c r="I41" s="132"/>
      <c r="J41" s="18"/>
      <c r="K41" s="18"/>
      <c r="L41" s="60"/>
      <c r="M41" s="144">
        <f t="shared" si="6"/>
        <v>0.034</v>
      </c>
      <c r="N41" s="119">
        <f t="shared" si="7"/>
        <v>24.868</v>
      </c>
      <c r="O41" s="87">
        <f t="shared" si="8"/>
        <v>217.362</v>
      </c>
      <c r="P41" s="102"/>
      <c r="Q41" s="52">
        <v>26.62</v>
      </c>
      <c r="R41" s="45">
        <v>726.31</v>
      </c>
      <c r="S41" s="56">
        <f t="shared" si="1"/>
        <v>19334.37</v>
      </c>
      <c r="T41" s="44">
        <f t="shared" si="9"/>
        <v>139.364</v>
      </c>
      <c r="U41" s="44">
        <v>112.744</v>
      </c>
      <c r="V41" s="45">
        <v>726.31</v>
      </c>
      <c r="W41" s="56">
        <f t="shared" si="10"/>
        <v>81887.09</v>
      </c>
      <c r="X41" s="44">
        <f t="shared" si="11"/>
        <v>112.261</v>
      </c>
      <c r="Y41" s="45">
        <v>726.31</v>
      </c>
      <c r="Z41" s="46">
        <f t="shared" si="12"/>
        <v>81536.29</v>
      </c>
      <c r="AA41" s="56">
        <f t="shared" si="13"/>
        <v>108239.8</v>
      </c>
      <c r="AB41" s="47">
        <f t="shared" si="14"/>
        <v>0</v>
      </c>
      <c r="AC41" s="57">
        <f t="shared" si="15"/>
        <v>9.663</v>
      </c>
      <c r="AD41" s="57">
        <f t="shared" si="16"/>
        <v>36.283</v>
      </c>
      <c r="AE41" s="56">
        <f t="shared" si="17"/>
        <v>26352.71</v>
      </c>
      <c r="AF41" s="74"/>
      <c r="AG41" s="65">
        <v>14.1</v>
      </c>
      <c r="AH41" s="66">
        <f t="shared" si="18"/>
        <v>3278.8</v>
      </c>
      <c r="AI41" s="78">
        <f t="shared" si="19"/>
        <v>112.744</v>
      </c>
      <c r="AJ41" s="85">
        <f t="shared" si="20"/>
        <v>113.229</v>
      </c>
      <c r="AK41" s="82">
        <f t="shared" si="21"/>
        <v>82239.35</v>
      </c>
      <c r="AL41" s="67">
        <v>0.0546</v>
      </c>
      <c r="AM41" s="79">
        <f t="shared" si="28"/>
        <v>39.66</v>
      </c>
      <c r="AN41" s="13">
        <v>0.91</v>
      </c>
      <c r="AO41" s="55">
        <f t="shared" si="26"/>
        <v>12.29</v>
      </c>
      <c r="AP41" s="13">
        <f t="shared" si="3"/>
        <v>0.965</v>
      </c>
      <c r="AQ41" s="55">
        <f t="shared" si="27"/>
        <v>51.95</v>
      </c>
      <c r="AR41" s="85">
        <f t="shared" si="22"/>
        <v>36.211</v>
      </c>
      <c r="AS41" s="137">
        <f t="shared" si="23"/>
        <v>26300.76</v>
      </c>
      <c r="AT41" s="46">
        <f t="shared" si="24"/>
        <v>51.75</v>
      </c>
      <c r="AU41" s="1">
        <v>32</v>
      </c>
      <c r="AV41" s="2" t="s">
        <v>44</v>
      </c>
    </row>
    <row r="42" spans="1:48" ht="12.75">
      <c r="A42" s="1">
        <v>33</v>
      </c>
      <c r="B42" s="2" t="s">
        <v>45</v>
      </c>
      <c r="C42" s="35">
        <v>3237.8</v>
      </c>
      <c r="D42" s="13">
        <v>468.5</v>
      </c>
      <c r="E42" s="45">
        <v>13.81</v>
      </c>
      <c r="F42" s="98">
        <f t="shared" si="0"/>
        <v>6469.99</v>
      </c>
      <c r="G42" s="109">
        <v>117</v>
      </c>
      <c r="H42" s="47">
        <f t="shared" si="5"/>
        <v>4</v>
      </c>
      <c r="I42" s="132"/>
      <c r="J42" s="18"/>
      <c r="K42" s="18"/>
      <c r="L42" s="60"/>
      <c r="M42" s="144">
        <f t="shared" si="6"/>
        <v>0.035</v>
      </c>
      <c r="N42" s="119">
        <f t="shared" si="7"/>
        <v>25.741</v>
      </c>
      <c r="O42" s="87">
        <f t="shared" si="8"/>
        <v>243.351</v>
      </c>
      <c r="P42" s="102"/>
      <c r="Q42" s="52">
        <v>30.293</v>
      </c>
      <c r="R42" s="45">
        <v>726.31</v>
      </c>
      <c r="S42" s="56">
        <f t="shared" si="1"/>
        <v>22002.11</v>
      </c>
      <c r="T42" s="44">
        <f t="shared" si="9"/>
        <v>145.043</v>
      </c>
      <c r="U42" s="44">
        <v>114.75</v>
      </c>
      <c r="V42" s="45">
        <v>726.31</v>
      </c>
      <c r="W42" s="56">
        <f t="shared" si="10"/>
        <v>83344.07</v>
      </c>
      <c r="X42" s="44">
        <f t="shared" si="11"/>
        <v>114.75</v>
      </c>
      <c r="Y42" s="45">
        <v>726.31</v>
      </c>
      <c r="Z42" s="46">
        <f t="shared" si="12"/>
        <v>83344.07</v>
      </c>
      <c r="AA42" s="56">
        <f t="shared" si="13"/>
        <v>111816.15</v>
      </c>
      <c r="AB42" s="47">
        <f t="shared" si="14"/>
        <v>0</v>
      </c>
      <c r="AC42" s="57">
        <f t="shared" si="15"/>
        <v>8.908</v>
      </c>
      <c r="AD42" s="57">
        <f t="shared" si="16"/>
        <v>39.201</v>
      </c>
      <c r="AE42" s="56">
        <f t="shared" si="17"/>
        <v>28472.08</v>
      </c>
      <c r="AF42" s="74"/>
      <c r="AG42" s="65"/>
      <c r="AH42" s="66">
        <f t="shared" si="18"/>
        <v>3237.8</v>
      </c>
      <c r="AI42" s="78">
        <f t="shared" si="19"/>
        <v>114.75</v>
      </c>
      <c r="AJ42" s="85">
        <f t="shared" si="20"/>
        <v>114.75</v>
      </c>
      <c r="AK42" s="82">
        <f t="shared" si="21"/>
        <v>83344.07</v>
      </c>
      <c r="AL42" s="13"/>
      <c r="AM42" s="79">
        <f t="shared" si="28"/>
        <v>0</v>
      </c>
      <c r="AN42" s="13"/>
      <c r="AO42" s="55">
        <f t="shared" si="26"/>
        <v>0</v>
      </c>
      <c r="AP42" s="13">
        <f t="shared" si="3"/>
        <v>0</v>
      </c>
      <c r="AQ42" s="55">
        <f t="shared" si="27"/>
        <v>0</v>
      </c>
      <c r="AR42" s="85">
        <f t="shared" si="22"/>
        <v>39.201</v>
      </c>
      <c r="AS42" s="137">
        <f t="shared" si="23"/>
        <v>28472.08</v>
      </c>
      <c r="AT42" s="46">
        <f t="shared" si="24"/>
        <v>60.77</v>
      </c>
      <c r="AU42" s="1">
        <v>33</v>
      </c>
      <c r="AV42" s="2" t="s">
        <v>45</v>
      </c>
    </row>
    <row r="43" spans="1:48" ht="12.75">
      <c r="A43" s="1">
        <v>34</v>
      </c>
      <c r="B43" s="2" t="s">
        <v>46</v>
      </c>
      <c r="C43" s="35">
        <v>3306.9</v>
      </c>
      <c r="D43" s="13">
        <v>535.87</v>
      </c>
      <c r="E43" s="45">
        <v>13.81</v>
      </c>
      <c r="F43" s="98">
        <f t="shared" si="0"/>
        <v>7400.36</v>
      </c>
      <c r="G43" s="109">
        <v>152</v>
      </c>
      <c r="H43" s="47">
        <f t="shared" si="5"/>
        <v>3.53</v>
      </c>
      <c r="I43" s="132"/>
      <c r="J43" s="18"/>
      <c r="K43" s="18"/>
      <c r="L43" s="60"/>
      <c r="M43" s="144">
        <f t="shared" si="6"/>
        <v>0.031</v>
      </c>
      <c r="N43" s="119">
        <f t="shared" si="7"/>
        <v>22.555</v>
      </c>
      <c r="O43" s="87">
        <f t="shared" si="8"/>
        <v>213.53</v>
      </c>
      <c r="P43" s="102"/>
      <c r="Q43" s="52">
        <v>34.498</v>
      </c>
      <c r="R43" s="45">
        <v>726.31</v>
      </c>
      <c r="S43" s="56">
        <f t="shared" si="1"/>
        <v>25056.24</v>
      </c>
      <c r="T43" s="44">
        <f t="shared" si="9"/>
        <v>137.193</v>
      </c>
      <c r="U43" s="44">
        <v>102.695</v>
      </c>
      <c r="V43" s="45">
        <v>726.31</v>
      </c>
      <c r="W43" s="56">
        <f t="shared" si="10"/>
        <v>74588.41</v>
      </c>
      <c r="X43" s="44">
        <f t="shared" si="11"/>
        <v>102.096</v>
      </c>
      <c r="Y43" s="45">
        <v>726.31</v>
      </c>
      <c r="Z43" s="46">
        <f t="shared" si="12"/>
        <v>74153.35</v>
      </c>
      <c r="AA43" s="56">
        <f t="shared" si="13"/>
        <v>107045.02</v>
      </c>
      <c r="AB43" s="47">
        <f t="shared" si="14"/>
        <v>0</v>
      </c>
      <c r="AC43" s="57">
        <f t="shared" si="15"/>
        <v>10.189</v>
      </c>
      <c r="AD43" s="57">
        <f t="shared" si="16"/>
        <v>44.687</v>
      </c>
      <c r="AE43" s="56">
        <f t="shared" si="17"/>
        <v>32456.61</v>
      </c>
      <c r="AF43" s="74"/>
      <c r="AG43" s="65">
        <v>19.3</v>
      </c>
      <c r="AH43" s="66">
        <f t="shared" si="18"/>
        <v>3287.6</v>
      </c>
      <c r="AI43" s="78">
        <f t="shared" si="19"/>
        <v>102.695</v>
      </c>
      <c r="AJ43" s="85">
        <f t="shared" si="20"/>
        <v>103.298</v>
      </c>
      <c r="AK43" s="82">
        <f t="shared" si="21"/>
        <v>75026.37</v>
      </c>
      <c r="AL43" s="13"/>
      <c r="AM43" s="79">
        <f t="shared" si="28"/>
        <v>0</v>
      </c>
      <c r="AN43" s="13"/>
      <c r="AO43" s="55">
        <f t="shared" si="26"/>
        <v>0</v>
      </c>
      <c r="AP43" s="13">
        <f t="shared" si="3"/>
        <v>0</v>
      </c>
      <c r="AQ43" s="55">
        <f t="shared" si="27"/>
        <v>0</v>
      </c>
      <c r="AR43" s="85">
        <f t="shared" si="22"/>
        <v>44.687</v>
      </c>
      <c r="AS43" s="137">
        <f t="shared" si="23"/>
        <v>32456.61</v>
      </c>
      <c r="AT43" s="46">
        <f t="shared" si="24"/>
        <v>60.57</v>
      </c>
      <c r="AU43" s="1">
        <v>34</v>
      </c>
      <c r="AV43" s="2" t="s">
        <v>46</v>
      </c>
    </row>
    <row r="44" spans="1:48" ht="12.75">
      <c r="A44" s="1">
        <v>35</v>
      </c>
      <c r="B44" s="2" t="s">
        <v>47</v>
      </c>
      <c r="C44" s="35">
        <v>3324.8</v>
      </c>
      <c r="D44" s="13">
        <v>548.79</v>
      </c>
      <c r="E44" s="45">
        <v>13.81</v>
      </c>
      <c r="F44" s="98">
        <f t="shared" si="0"/>
        <v>7578.79</v>
      </c>
      <c r="G44" s="109">
        <v>138</v>
      </c>
      <c r="H44" s="47">
        <f t="shared" si="5"/>
        <v>3.98</v>
      </c>
      <c r="I44" s="132"/>
      <c r="J44" s="18"/>
      <c r="K44" s="18"/>
      <c r="L44" s="60"/>
      <c r="M44" s="144">
        <f t="shared" si="6"/>
        <v>0.03</v>
      </c>
      <c r="N44" s="119">
        <f t="shared" si="7"/>
        <v>21.442</v>
      </c>
      <c r="O44" s="87">
        <f t="shared" si="8"/>
        <v>240.661</v>
      </c>
      <c r="P44" s="102"/>
      <c r="Q44" s="52">
        <v>35.434</v>
      </c>
      <c r="R44" s="45">
        <v>726.31</v>
      </c>
      <c r="S44" s="56">
        <f t="shared" si="1"/>
        <v>25736.07</v>
      </c>
      <c r="T44" s="44">
        <f t="shared" si="9"/>
        <v>133.589</v>
      </c>
      <c r="U44" s="44">
        <v>98.155</v>
      </c>
      <c r="V44" s="45">
        <v>726.31</v>
      </c>
      <c r="W44" s="56">
        <f t="shared" si="10"/>
        <v>71290.96</v>
      </c>
      <c r="X44" s="44">
        <f t="shared" si="11"/>
        <v>97.591</v>
      </c>
      <c r="Y44" s="45">
        <v>726.31</v>
      </c>
      <c r="Z44" s="46">
        <f t="shared" si="12"/>
        <v>70881.32</v>
      </c>
      <c r="AA44" s="56">
        <f t="shared" si="13"/>
        <v>104606.07</v>
      </c>
      <c r="AB44" s="47">
        <f t="shared" si="14"/>
        <v>0</v>
      </c>
      <c r="AC44" s="57">
        <f t="shared" si="15"/>
        <v>10.435</v>
      </c>
      <c r="AD44" s="57">
        <f t="shared" si="16"/>
        <v>45.869</v>
      </c>
      <c r="AE44" s="56">
        <f t="shared" si="17"/>
        <v>33315.11</v>
      </c>
      <c r="AF44" s="74"/>
      <c r="AG44" s="65">
        <v>19.1</v>
      </c>
      <c r="AH44" s="66">
        <f t="shared" si="18"/>
        <v>3305.7</v>
      </c>
      <c r="AI44" s="78">
        <f t="shared" si="19"/>
        <v>98.155</v>
      </c>
      <c r="AJ44" s="85">
        <f t="shared" si="20"/>
        <v>98.722</v>
      </c>
      <c r="AK44" s="82">
        <f t="shared" si="21"/>
        <v>71702.78</v>
      </c>
      <c r="AL44" s="67">
        <v>0.1092</v>
      </c>
      <c r="AM44" s="79">
        <f t="shared" si="28"/>
        <v>79.31</v>
      </c>
      <c r="AN44" s="13">
        <v>1.82</v>
      </c>
      <c r="AO44" s="55">
        <f t="shared" si="26"/>
        <v>24.59</v>
      </c>
      <c r="AP44" s="13">
        <f t="shared" si="3"/>
        <v>1.929</v>
      </c>
      <c r="AQ44" s="55">
        <f t="shared" si="27"/>
        <v>103.9</v>
      </c>
      <c r="AR44" s="85">
        <f t="shared" si="22"/>
        <v>45.726</v>
      </c>
      <c r="AS44" s="137">
        <f t="shared" si="23"/>
        <v>33211.21</v>
      </c>
      <c r="AT44" s="46">
        <f t="shared" si="24"/>
        <v>60.52</v>
      </c>
      <c r="AU44" s="1">
        <v>35</v>
      </c>
      <c r="AV44" s="2" t="s">
        <v>47</v>
      </c>
    </row>
    <row r="45" spans="1:48" ht="12.75">
      <c r="A45" s="1">
        <v>36</v>
      </c>
      <c r="B45" s="2" t="s">
        <v>48</v>
      </c>
      <c r="C45" s="35">
        <v>2706.2</v>
      </c>
      <c r="D45" s="13">
        <v>259.37</v>
      </c>
      <c r="E45" s="45">
        <v>13.81</v>
      </c>
      <c r="F45" s="98">
        <f t="shared" si="0"/>
        <v>3581.9</v>
      </c>
      <c r="G45" s="109">
        <v>111</v>
      </c>
      <c r="H45" s="47">
        <f t="shared" si="5"/>
        <v>2.34</v>
      </c>
      <c r="I45" s="132"/>
      <c r="J45" s="18"/>
      <c r="K45" s="18"/>
      <c r="L45" s="60"/>
      <c r="M45" s="144">
        <f t="shared" si="6"/>
        <v>0.029</v>
      </c>
      <c r="N45" s="119">
        <f t="shared" si="7"/>
        <v>20.95</v>
      </c>
      <c r="O45" s="87">
        <f t="shared" si="8"/>
        <v>141.709</v>
      </c>
      <c r="P45" s="102"/>
      <c r="Q45" s="52">
        <v>16.725</v>
      </c>
      <c r="R45" s="45">
        <v>726.31</v>
      </c>
      <c r="S45" s="56">
        <f t="shared" si="1"/>
        <v>12147.53</v>
      </c>
      <c r="T45" s="44">
        <f t="shared" si="9"/>
        <v>94.785</v>
      </c>
      <c r="U45" s="44">
        <v>78.06</v>
      </c>
      <c r="V45" s="45">
        <v>726.31</v>
      </c>
      <c r="W45" s="56">
        <f t="shared" si="10"/>
        <v>56695.76</v>
      </c>
      <c r="X45" s="44">
        <f t="shared" si="11"/>
        <v>78.06</v>
      </c>
      <c r="Y45" s="45">
        <v>726.31</v>
      </c>
      <c r="Z45" s="46">
        <f t="shared" si="12"/>
        <v>56695.76</v>
      </c>
      <c r="AA45" s="56">
        <f t="shared" si="13"/>
        <v>72425.46</v>
      </c>
      <c r="AB45" s="47">
        <f t="shared" si="14"/>
        <v>0</v>
      </c>
      <c r="AC45" s="57">
        <f t="shared" si="15"/>
        <v>4.932</v>
      </c>
      <c r="AD45" s="57">
        <f t="shared" si="16"/>
        <v>21.657</v>
      </c>
      <c r="AE45" s="56">
        <f t="shared" si="17"/>
        <v>15729.7</v>
      </c>
      <c r="AF45" s="74"/>
      <c r="AG45" s="65"/>
      <c r="AH45" s="66">
        <f t="shared" si="18"/>
        <v>2706.2</v>
      </c>
      <c r="AI45" s="78">
        <f t="shared" si="19"/>
        <v>78.06</v>
      </c>
      <c r="AJ45" s="85">
        <f t="shared" si="20"/>
        <v>78.06</v>
      </c>
      <c r="AK45" s="82">
        <f t="shared" si="21"/>
        <v>56695.76</v>
      </c>
      <c r="AL45" s="13"/>
      <c r="AM45" s="79">
        <f t="shared" si="28"/>
        <v>0</v>
      </c>
      <c r="AN45" s="13"/>
      <c r="AO45" s="55">
        <f t="shared" si="26"/>
        <v>0</v>
      </c>
      <c r="AP45" s="13">
        <f t="shared" si="3"/>
        <v>0</v>
      </c>
      <c r="AQ45" s="55">
        <f t="shared" si="27"/>
        <v>0</v>
      </c>
      <c r="AR45" s="85">
        <f t="shared" si="22"/>
        <v>21.657</v>
      </c>
      <c r="AS45" s="137">
        <f t="shared" si="23"/>
        <v>15729.7</v>
      </c>
      <c r="AT45" s="46">
        <f t="shared" si="24"/>
        <v>60.65</v>
      </c>
      <c r="AU45" s="1">
        <v>36</v>
      </c>
      <c r="AV45" s="2" t="s">
        <v>48</v>
      </c>
    </row>
    <row r="46" spans="1:48" ht="12.75">
      <c r="A46" s="1">
        <v>37</v>
      </c>
      <c r="B46" s="2" t="s">
        <v>49</v>
      </c>
      <c r="C46" s="35">
        <v>2773.8</v>
      </c>
      <c r="D46" s="13">
        <v>314.29</v>
      </c>
      <c r="E46" s="45">
        <v>13.81</v>
      </c>
      <c r="F46" s="98">
        <f t="shared" si="0"/>
        <v>4340.34</v>
      </c>
      <c r="G46" s="109">
        <v>124</v>
      </c>
      <c r="H46" s="47">
        <f t="shared" si="5"/>
        <v>2.53</v>
      </c>
      <c r="I46" s="132"/>
      <c r="J46" s="18"/>
      <c r="K46" s="18"/>
      <c r="L46" s="60"/>
      <c r="M46" s="144">
        <f t="shared" si="6"/>
        <v>0.026</v>
      </c>
      <c r="N46" s="119">
        <f t="shared" si="7"/>
        <v>19.092</v>
      </c>
      <c r="O46" s="87">
        <f t="shared" si="8"/>
        <v>154.581</v>
      </c>
      <c r="P46" s="102"/>
      <c r="Q46" s="52">
        <v>20.415</v>
      </c>
      <c r="R46" s="45">
        <v>726.31</v>
      </c>
      <c r="S46" s="56">
        <f t="shared" si="1"/>
        <v>14827.62</v>
      </c>
      <c r="T46" s="44">
        <f t="shared" si="9"/>
        <v>93.327</v>
      </c>
      <c r="U46" s="44">
        <v>72.912</v>
      </c>
      <c r="V46" s="45">
        <v>726.31</v>
      </c>
      <c r="W46" s="56">
        <f t="shared" si="10"/>
        <v>52956.71</v>
      </c>
      <c r="X46" s="44">
        <f t="shared" si="11"/>
        <v>72.912</v>
      </c>
      <c r="Y46" s="45">
        <v>726.31</v>
      </c>
      <c r="Z46" s="46">
        <f t="shared" si="12"/>
        <v>52956.71</v>
      </c>
      <c r="AA46" s="56">
        <f t="shared" si="13"/>
        <v>72124.76</v>
      </c>
      <c r="AB46" s="47">
        <f t="shared" si="14"/>
        <v>0</v>
      </c>
      <c r="AC46" s="57">
        <f t="shared" si="15"/>
        <v>5.976</v>
      </c>
      <c r="AD46" s="57">
        <f t="shared" si="16"/>
        <v>26.391</v>
      </c>
      <c r="AE46" s="56">
        <f t="shared" si="17"/>
        <v>19168.05</v>
      </c>
      <c r="AF46" s="74"/>
      <c r="AG46" s="65"/>
      <c r="AH46" s="66">
        <f t="shared" si="18"/>
        <v>2773.8</v>
      </c>
      <c r="AI46" s="78">
        <f t="shared" si="19"/>
        <v>72.912</v>
      </c>
      <c r="AJ46" s="85">
        <f t="shared" si="20"/>
        <v>72.912</v>
      </c>
      <c r="AK46" s="82">
        <f t="shared" si="21"/>
        <v>52956.71</v>
      </c>
      <c r="AL46" s="13"/>
      <c r="AM46" s="79">
        <f t="shared" si="28"/>
        <v>0</v>
      </c>
      <c r="AN46" s="13"/>
      <c r="AO46" s="55">
        <f t="shared" si="26"/>
        <v>0</v>
      </c>
      <c r="AP46" s="13">
        <f t="shared" si="3"/>
        <v>0</v>
      </c>
      <c r="AQ46" s="55">
        <f t="shared" si="27"/>
        <v>0</v>
      </c>
      <c r="AR46" s="85">
        <f t="shared" si="22"/>
        <v>26.391</v>
      </c>
      <c r="AS46" s="137">
        <f t="shared" si="23"/>
        <v>19168.05</v>
      </c>
      <c r="AT46" s="46">
        <f t="shared" si="24"/>
        <v>60.99</v>
      </c>
      <c r="AU46" s="1">
        <v>37</v>
      </c>
      <c r="AV46" s="2" t="s">
        <v>49</v>
      </c>
    </row>
    <row r="47" spans="1:48" ht="12.75">
      <c r="A47" s="1">
        <v>38</v>
      </c>
      <c r="B47" s="151" t="s">
        <v>50</v>
      </c>
      <c r="C47" s="35">
        <v>3191.3</v>
      </c>
      <c r="D47" s="13">
        <v>311.7</v>
      </c>
      <c r="E47" s="45">
        <v>13.81</v>
      </c>
      <c r="F47" s="98">
        <f t="shared" si="0"/>
        <v>4304.58</v>
      </c>
      <c r="G47" s="109">
        <v>135</v>
      </c>
      <c r="H47" s="47">
        <f t="shared" si="5"/>
        <v>2.31</v>
      </c>
      <c r="I47" s="132"/>
      <c r="J47" s="18"/>
      <c r="K47" s="18"/>
      <c r="L47" s="60"/>
      <c r="M47" s="144">
        <f t="shared" si="6"/>
        <v>0.033</v>
      </c>
      <c r="N47" s="119">
        <f t="shared" si="7"/>
        <v>23.763</v>
      </c>
      <c r="O47" s="87">
        <f t="shared" si="8"/>
        <v>150.652</v>
      </c>
      <c r="P47" s="102"/>
      <c r="Q47" s="52">
        <v>22.182</v>
      </c>
      <c r="R47" s="45">
        <v>726.31</v>
      </c>
      <c r="S47" s="56">
        <f t="shared" si="1"/>
        <v>16111.01</v>
      </c>
      <c r="T47" s="44">
        <f t="shared" si="9"/>
        <v>126.591</v>
      </c>
      <c r="U47" s="44">
        <v>104.409</v>
      </c>
      <c r="V47" s="45">
        <v>726.31</v>
      </c>
      <c r="W47" s="56">
        <f t="shared" si="10"/>
        <v>75833.3</v>
      </c>
      <c r="X47" s="44">
        <f t="shared" si="11"/>
        <v>99.688</v>
      </c>
      <c r="Y47" s="45">
        <v>726.31</v>
      </c>
      <c r="Z47" s="46">
        <f t="shared" si="12"/>
        <v>72404.39</v>
      </c>
      <c r="AA47" s="56">
        <f t="shared" si="13"/>
        <v>96249.15</v>
      </c>
      <c r="AB47" s="47">
        <f t="shared" si="14"/>
        <v>0</v>
      </c>
      <c r="AC47" s="57">
        <f t="shared" si="15"/>
        <v>5.927</v>
      </c>
      <c r="AD47" s="57">
        <f t="shared" si="16"/>
        <v>28.109</v>
      </c>
      <c r="AE47" s="56">
        <f t="shared" si="17"/>
        <v>20415.85</v>
      </c>
      <c r="AF47" s="74"/>
      <c r="AG47" s="65">
        <v>144.3</v>
      </c>
      <c r="AH47" s="66">
        <f t="shared" si="18"/>
        <v>3047</v>
      </c>
      <c r="AI47" s="78">
        <f t="shared" si="19"/>
        <v>104.409</v>
      </c>
      <c r="AJ47" s="85">
        <f t="shared" si="20"/>
        <v>109.354</v>
      </c>
      <c r="AK47" s="82">
        <f t="shared" si="21"/>
        <v>79424.9</v>
      </c>
      <c r="AL47" s="13">
        <v>0.09</v>
      </c>
      <c r="AM47" s="79">
        <f t="shared" si="28"/>
        <v>65.37</v>
      </c>
      <c r="AN47" s="13">
        <v>0.924</v>
      </c>
      <c r="AO47" s="55">
        <f t="shared" si="26"/>
        <v>12.48</v>
      </c>
      <c r="AP47" s="13">
        <f t="shared" si="3"/>
        <v>1.014</v>
      </c>
      <c r="AQ47" s="55">
        <f t="shared" si="27"/>
        <v>77.85</v>
      </c>
      <c r="AR47" s="85">
        <f t="shared" si="22"/>
        <v>28.002</v>
      </c>
      <c r="AS47" s="137">
        <f t="shared" si="23"/>
        <v>20338</v>
      </c>
      <c r="AT47" s="46">
        <f t="shared" si="24"/>
        <v>65.25</v>
      </c>
      <c r="AU47" s="1">
        <v>38</v>
      </c>
      <c r="AV47" s="149" t="s">
        <v>50</v>
      </c>
    </row>
    <row r="48" spans="1:48" ht="12.75">
      <c r="A48" s="3">
        <v>39</v>
      </c>
      <c r="B48" s="156" t="s">
        <v>51</v>
      </c>
      <c r="C48" s="35">
        <v>3181.6</v>
      </c>
      <c r="D48" s="13">
        <v>541.8</v>
      </c>
      <c r="E48" s="45">
        <v>13.81</v>
      </c>
      <c r="F48" s="98">
        <f t="shared" si="0"/>
        <v>7482.26</v>
      </c>
      <c r="G48" s="109">
        <v>129</v>
      </c>
      <c r="H48" s="47">
        <f t="shared" si="5"/>
        <v>4.2</v>
      </c>
      <c r="I48" s="132"/>
      <c r="J48" s="18"/>
      <c r="K48" s="18"/>
      <c r="L48" s="60"/>
      <c r="M48" s="144">
        <f t="shared" si="6"/>
        <v>0.033</v>
      </c>
      <c r="N48" s="119">
        <f t="shared" si="7"/>
        <v>23.851</v>
      </c>
      <c r="O48" s="87">
        <f t="shared" si="8"/>
        <v>217.306</v>
      </c>
      <c r="P48" s="102"/>
      <c r="Q48" s="52">
        <v>28.38</v>
      </c>
      <c r="R48" s="45">
        <v>726.31</v>
      </c>
      <c r="S48" s="56">
        <f t="shared" si="1"/>
        <v>20612.68</v>
      </c>
      <c r="T48" s="44">
        <f t="shared" si="9"/>
        <v>132.858</v>
      </c>
      <c r="U48" s="44">
        <v>104.478</v>
      </c>
      <c r="V48" s="45">
        <v>726.31</v>
      </c>
      <c r="W48" s="56">
        <f t="shared" si="10"/>
        <v>75883.42</v>
      </c>
      <c r="X48" s="44">
        <f t="shared" si="11"/>
        <v>99.785</v>
      </c>
      <c r="Y48" s="45">
        <v>726.31</v>
      </c>
      <c r="Z48" s="46">
        <f t="shared" si="12"/>
        <v>72474.84</v>
      </c>
      <c r="AA48" s="56">
        <f t="shared" si="13"/>
        <v>103978.54</v>
      </c>
      <c r="AB48" s="47">
        <f t="shared" si="14"/>
        <v>0</v>
      </c>
      <c r="AC48" s="57">
        <f t="shared" si="15"/>
        <v>10.302</v>
      </c>
      <c r="AD48" s="57">
        <f t="shared" si="16"/>
        <v>38.682</v>
      </c>
      <c r="AE48" s="56">
        <f t="shared" si="17"/>
        <v>28095.12</v>
      </c>
      <c r="AF48" s="74"/>
      <c r="AG48" s="65">
        <v>142.9</v>
      </c>
      <c r="AH48" s="66">
        <f t="shared" si="18"/>
        <v>3038.7</v>
      </c>
      <c r="AI48" s="78">
        <f t="shared" si="19"/>
        <v>104.478</v>
      </c>
      <c r="AJ48" s="85">
        <f t="shared" si="20"/>
        <v>109.391</v>
      </c>
      <c r="AK48" s="82">
        <f t="shared" si="21"/>
        <v>79451.78</v>
      </c>
      <c r="AL48" s="13">
        <v>0.066</v>
      </c>
      <c r="AM48" s="79">
        <f t="shared" si="28"/>
        <v>47.94</v>
      </c>
      <c r="AN48" s="13">
        <v>1.092</v>
      </c>
      <c r="AO48" s="55">
        <f t="shared" si="26"/>
        <v>14.75</v>
      </c>
      <c r="AP48" s="13">
        <f t="shared" si="3"/>
        <v>1.158</v>
      </c>
      <c r="AQ48" s="55">
        <f t="shared" si="27"/>
        <v>62.69</v>
      </c>
      <c r="AR48" s="85">
        <f t="shared" si="22"/>
        <v>38.596</v>
      </c>
      <c r="AS48" s="137">
        <f t="shared" si="23"/>
        <v>28032.43</v>
      </c>
      <c r="AT48" s="46">
        <f t="shared" si="24"/>
        <v>51.74</v>
      </c>
      <c r="AU48" s="3">
        <v>39</v>
      </c>
      <c r="AV48" s="4" t="s">
        <v>51</v>
      </c>
    </row>
    <row r="49" spans="1:48" ht="12.75">
      <c r="A49" s="3">
        <v>40</v>
      </c>
      <c r="B49" s="2" t="s">
        <v>52</v>
      </c>
      <c r="C49" s="35">
        <v>2760.3</v>
      </c>
      <c r="D49" s="13">
        <v>349.53</v>
      </c>
      <c r="E49" s="45">
        <v>13.81</v>
      </c>
      <c r="F49" s="98">
        <f t="shared" si="0"/>
        <v>4827.01</v>
      </c>
      <c r="G49" s="109">
        <v>125</v>
      </c>
      <c r="H49" s="47">
        <f t="shared" si="5"/>
        <v>2.8</v>
      </c>
      <c r="I49" s="132"/>
      <c r="J49" s="18"/>
      <c r="K49" s="18"/>
      <c r="L49" s="60"/>
      <c r="M49" s="144">
        <f t="shared" si="6"/>
        <v>0.03</v>
      </c>
      <c r="N49" s="119">
        <f t="shared" si="7"/>
        <v>21.79</v>
      </c>
      <c r="O49" s="87">
        <f t="shared" si="8"/>
        <v>164.461</v>
      </c>
      <c r="P49" s="102"/>
      <c r="Q49" s="52">
        <v>21.873</v>
      </c>
      <c r="R49" s="45">
        <v>726.31</v>
      </c>
      <c r="S49" s="56">
        <f t="shared" si="1"/>
        <v>15886.58</v>
      </c>
      <c r="T49" s="44">
        <f t="shared" si="9"/>
        <v>104.684</v>
      </c>
      <c r="U49" s="44">
        <v>82.811</v>
      </c>
      <c r="V49" s="45">
        <v>726.31</v>
      </c>
      <c r="W49" s="56">
        <f t="shared" si="10"/>
        <v>60146.46</v>
      </c>
      <c r="X49" s="44">
        <f t="shared" si="11"/>
        <v>75.344</v>
      </c>
      <c r="Y49" s="45">
        <v>726.31</v>
      </c>
      <c r="Z49" s="46">
        <f t="shared" si="12"/>
        <v>54723.1</v>
      </c>
      <c r="AA49" s="56">
        <f t="shared" si="13"/>
        <v>80860.09</v>
      </c>
      <c r="AB49" s="47">
        <f t="shared" si="14"/>
        <v>0</v>
      </c>
      <c r="AC49" s="57">
        <f t="shared" si="15"/>
        <v>6.646</v>
      </c>
      <c r="AD49" s="57">
        <f t="shared" si="16"/>
        <v>28.519</v>
      </c>
      <c r="AE49" s="56">
        <f t="shared" si="17"/>
        <v>20713.63</v>
      </c>
      <c r="AF49" s="74"/>
      <c r="AG49" s="65">
        <v>248.9</v>
      </c>
      <c r="AH49" s="66">
        <f t="shared" si="18"/>
        <v>2511.4</v>
      </c>
      <c r="AI49" s="78">
        <f t="shared" si="19"/>
        <v>82.811</v>
      </c>
      <c r="AJ49" s="85">
        <f t="shared" si="20"/>
        <v>91.018</v>
      </c>
      <c r="AK49" s="82">
        <f t="shared" si="21"/>
        <v>66107.28</v>
      </c>
      <c r="AL49" s="13">
        <v>0.164</v>
      </c>
      <c r="AM49" s="79">
        <f t="shared" si="28"/>
        <v>119.11</v>
      </c>
      <c r="AN49" s="13">
        <v>2.73</v>
      </c>
      <c r="AO49" s="55">
        <f t="shared" si="26"/>
        <v>36.88</v>
      </c>
      <c r="AP49" s="13">
        <f t="shared" si="3"/>
        <v>2.894</v>
      </c>
      <c r="AQ49" s="55">
        <f t="shared" si="27"/>
        <v>155.99</v>
      </c>
      <c r="AR49" s="85">
        <f t="shared" si="22"/>
        <v>28.304</v>
      </c>
      <c r="AS49" s="137">
        <f t="shared" si="23"/>
        <v>20557.64</v>
      </c>
      <c r="AT49" s="46">
        <f t="shared" si="24"/>
        <v>58.82</v>
      </c>
      <c r="AU49" s="3">
        <v>40</v>
      </c>
      <c r="AV49" s="2" t="s">
        <v>52</v>
      </c>
    </row>
    <row r="50" spans="1:48" ht="12.75">
      <c r="A50" s="1">
        <v>41</v>
      </c>
      <c r="B50" s="2" t="s">
        <v>53</v>
      </c>
      <c r="C50" s="36">
        <v>3457.5</v>
      </c>
      <c r="D50" s="14">
        <v>403.6</v>
      </c>
      <c r="E50" s="45">
        <v>13.81</v>
      </c>
      <c r="F50" s="98">
        <f t="shared" si="0"/>
        <v>5573.72</v>
      </c>
      <c r="G50" s="111">
        <v>148</v>
      </c>
      <c r="H50" s="47">
        <f t="shared" si="5"/>
        <v>2.73</v>
      </c>
      <c r="I50" s="132"/>
      <c r="J50" s="18"/>
      <c r="K50" s="18"/>
      <c r="L50" s="60"/>
      <c r="M50" s="144">
        <f t="shared" si="6"/>
        <v>0.031</v>
      </c>
      <c r="N50" s="119">
        <f t="shared" si="7"/>
        <v>22.658</v>
      </c>
      <c r="O50" s="87">
        <f t="shared" si="8"/>
        <v>161.964</v>
      </c>
      <c r="P50" s="102"/>
      <c r="Q50" s="52">
        <v>25.38</v>
      </c>
      <c r="R50" s="45">
        <v>726.31</v>
      </c>
      <c r="S50" s="56">
        <f t="shared" si="1"/>
        <v>18433.75</v>
      </c>
      <c r="T50" s="44">
        <f t="shared" si="9"/>
        <v>133.24</v>
      </c>
      <c r="U50" s="44">
        <v>107.86</v>
      </c>
      <c r="V50" s="45">
        <v>726.31</v>
      </c>
      <c r="W50" s="56">
        <f t="shared" si="10"/>
        <v>78339.8</v>
      </c>
      <c r="X50" s="44">
        <f t="shared" si="11"/>
        <v>106.066</v>
      </c>
      <c r="Y50" s="45">
        <v>726.31</v>
      </c>
      <c r="Z50" s="46">
        <f t="shared" si="12"/>
        <v>77036.8</v>
      </c>
      <c r="AA50" s="56">
        <f t="shared" si="13"/>
        <v>102347.25</v>
      </c>
      <c r="AB50" s="47">
        <f t="shared" si="14"/>
        <v>0</v>
      </c>
      <c r="AC50" s="57">
        <f t="shared" si="15"/>
        <v>7.674</v>
      </c>
      <c r="AD50" s="57">
        <f t="shared" si="16"/>
        <v>33.054</v>
      </c>
      <c r="AE50" s="56">
        <f t="shared" si="17"/>
        <v>24007.45</v>
      </c>
      <c r="AF50" s="74"/>
      <c r="AG50" s="65">
        <v>57.5</v>
      </c>
      <c r="AH50" s="66">
        <f t="shared" si="18"/>
        <v>3400</v>
      </c>
      <c r="AI50" s="78">
        <f t="shared" si="19"/>
        <v>107.86</v>
      </c>
      <c r="AJ50" s="85">
        <f t="shared" si="20"/>
        <v>109.684</v>
      </c>
      <c r="AK50" s="82">
        <f t="shared" si="21"/>
        <v>79664.59</v>
      </c>
      <c r="AL50" s="68">
        <v>0.03864</v>
      </c>
      <c r="AM50" s="79">
        <f t="shared" si="28"/>
        <v>28.06</v>
      </c>
      <c r="AN50" s="13">
        <v>0.644</v>
      </c>
      <c r="AO50" s="55">
        <f t="shared" si="26"/>
        <v>8.7</v>
      </c>
      <c r="AP50" s="13">
        <f>AN50+AL50</f>
        <v>0.683</v>
      </c>
      <c r="AQ50" s="55">
        <f t="shared" si="27"/>
        <v>36.76</v>
      </c>
      <c r="AR50" s="85">
        <f t="shared" si="22"/>
        <v>33.003</v>
      </c>
      <c r="AS50" s="137">
        <f t="shared" si="23"/>
        <v>23970.69</v>
      </c>
      <c r="AT50" s="46">
        <f t="shared" si="24"/>
        <v>59.39</v>
      </c>
      <c r="AU50" s="1">
        <v>41</v>
      </c>
      <c r="AV50" s="2" t="s">
        <v>53</v>
      </c>
    </row>
    <row r="51" spans="1:48" ht="12.75">
      <c r="A51" s="1">
        <v>42</v>
      </c>
      <c r="B51" s="2" t="s">
        <v>54</v>
      </c>
      <c r="C51" s="36">
        <v>3899</v>
      </c>
      <c r="D51" s="14">
        <v>427.29</v>
      </c>
      <c r="E51" s="45">
        <v>13.81</v>
      </c>
      <c r="F51" s="98">
        <f t="shared" si="0"/>
        <v>5900.87</v>
      </c>
      <c r="G51" s="111">
        <v>116</v>
      </c>
      <c r="H51" s="47">
        <f t="shared" si="5"/>
        <v>3.68</v>
      </c>
      <c r="I51" s="132"/>
      <c r="J51" s="18"/>
      <c r="K51" s="18"/>
      <c r="L51" s="60"/>
      <c r="M51" s="144">
        <f t="shared" si="6"/>
        <v>0.026</v>
      </c>
      <c r="N51" s="119">
        <f t="shared" si="7"/>
        <v>19.129</v>
      </c>
      <c r="O51" s="87">
        <f t="shared" si="8"/>
        <v>240.064</v>
      </c>
      <c r="P51" s="102"/>
      <c r="Q51" s="52">
        <v>30.217</v>
      </c>
      <c r="R51" s="45">
        <v>726.31</v>
      </c>
      <c r="S51" s="56">
        <f t="shared" si="1"/>
        <v>21946.91</v>
      </c>
      <c r="T51" s="44">
        <f t="shared" si="9"/>
        <v>132.906</v>
      </c>
      <c r="U51" s="44">
        <v>102.689</v>
      </c>
      <c r="V51" s="45">
        <v>726.31</v>
      </c>
      <c r="W51" s="56">
        <f t="shared" si="10"/>
        <v>74584.05</v>
      </c>
      <c r="X51" s="44">
        <f t="shared" si="11"/>
        <v>102.689</v>
      </c>
      <c r="Y51" s="45">
        <v>726.31</v>
      </c>
      <c r="Z51" s="46">
        <f t="shared" si="12"/>
        <v>74584.05</v>
      </c>
      <c r="AA51" s="56">
        <f t="shared" si="13"/>
        <v>102431.5</v>
      </c>
      <c r="AB51" s="47">
        <f t="shared" si="14"/>
        <v>0</v>
      </c>
      <c r="AC51" s="57">
        <f t="shared" si="15"/>
        <v>8.124</v>
      </c>
      <c r="AD51" s="57">
        <f t="shared" si="16"/>
        <v>38.341</v>
      </c>
      <c r="AE51" s="56">
        <f t="shared" si="17"/>
        <v>27847.45</v>
      </c>
      <c r="AF51" s="74"/>
      <c r="AG51" s="65"/>
      <c r="AH51" s="66">
        <f t="shared" si="18"/>
        <v>3899</v>
      </c>
      <c r="AI51" s="78">
        <f t="shared" si="19"/>
        <v>102.689</v>
      </c>
      <c r="AJ51" s="85">
        <f t="shared" si="20"/>
        <v>102.689</v>
      </c>
      <c r="AK51" s="82">
        <f t="shared" si="21"/>
        <v>74584.05</v>
      </c>
      <c r="AL51" s="13"/>
      <c r="AM51" s="79">
        <f t="shared" si="28"/>
        <v>0</v>
      </c>
      <c r="AN51" s="13"/>
      <c r="AO51" s="55">
        <f t="shared" si="26"/>
        <v>0</v>
      </c>
      <c r="AP51" s="1"/>
      <c r="AQ51" s="55">
        <f t="shared" si="27"/>
        <v>0</v>
      </c>
      <c r="AR51" s="85">
        <f t="shared" si="22"/>
        <v>38.341</v>
      </c>
      <c r="AS51" s="137">
        <f t="shared" si="23"/>
        <v>27847.45</v>
      </c>
      <c r="AT51" s="46">
        <f t="shared" si="24"/>
        <v>65.17</v>
      </c>
      <c r="AU51" s="1">
        <v>42</v>
      </c>
      <c r="AV51" s="2" t="s">
        <v>54</v>
      </c>
    </row>
    <row r="52" spans="1:48" ht="12.75">
      <c r="A52" s="1">
        <v>43</v>
      </c>
      <c r="B52" s="2" t="s">
        <v>55</v>
      </c>
      <c r="C52" s="35">
        <v>3870.1</v>
      </c>
      <c r="D52" s="13">
        <v>534.33</v>
      </c>
      <c r="E52" s="45">
        <v>13.81</v>
      </c>
      <c r="F52" s="98">
        <f t="shared" si="0"/>
        <v>7379.1</v>
      </c>
      <c r="G52" s="109">
        <v>137</v>
      </c>
      <c r="H52" s="47">
        <f t="shared" si="5"/>
        <v>3.9</v>
      </c>
      <c r="I52" s="132"/>
      <c r="J52" s="18"/>
      <c r="K52" s="18"/>
      <c r="L52" s="60"/>
      <c r="M52" s="144">
        <f t="shared" si="6"/>
        <v>0.029</v>
      </c>
      <c r="N52" s="119">
        <f t="shared" si="7"/>
        <v>21.366</v>
      </c>
      <c r="O52" s="87">
        <f t="shared" si="8"/>
        <v>233.029</v>
      </c>
      <c r="P52" s="102"/>
      <c r="Q52" s="52">
        <v>33.795</v>
      </c>
      <c r="R52" s="45">
        <v>726.31</v>
      </c>
      <c r="S52" s="56">
        <f t="shared" si="1"/>
        <v>24545.65</v>
      </c>
      <c r="T52" s="44">
        <f t="shared" si="9"/>
        <v>147.641</v>
      </c>
      <c r="U52" s="44">
        <v>113.846</v>
      </c>
      <c r="V52" s="45">
        <v>726.31</v>
      </c>
      <c r="W52" s="56">
        <f t="shared" si="10"/>
        <v>82687.49</v>
      </c>
      <c r="X52" s="44">
        <f t="shared" si="11"/>
        <v>113.846</v>
      </c>
      <c r="Y52" s="45">
        <v>726.31</v>
      </c>
      <c r="Z52" s="46">
        <f t="shared" si="12"/>
        <v>82687.49</v>
      </c>
      <c r="AA52" s="56">
        <f t="shared" si="13"/>
        <v>114612.45</v>
      </c>
      <c r="AB52" s="47">
        <f t="shared" si="14"/>
        <v>0</v>
      </c>
      <c r="AC52" s="57">
        <f t="shared" si="15"/>
        <v>10.16</v>
      </c>
      <c r="AD52" s="57">
        <f t="shared" si="16"/>
        <v>43.955</v>
      </c>
      <c r="AE52" s="56">
        <f t="shared" si="17"/>
        <v>31924.96</v>
      </c>
      <c r="AF52" s="74"/>
      <c r="AG52" s="65"/>
      <c r="AH52" s="66">
        <f t="shared" si="18"/>
        <v>3870.1</v>
      </c>
      <c r="AI52" s="78">
        <f t="shared" si="19"/>
        <v>113.846</v>
      </c>
      <c r="AJ52" s="85">
        <f t="shared" si="20"/>
        <v>113.846</v>
      </c>
      <c r="AK52" s="82">
        <f t="shared" si="21"/>
        <v>82687.49</v>
      </c>
      <c r="AL52" s="13"/>
      <c r="AM52" s="79">
        <f t="shared" si="28"/>
        <v>0</v>
      </c>
      <c r="AN52" s="13"/>
      <c r="AO52" s="55">
        <f t="shared" si="26"/>
        <v>0</v>
      </c>
      <c r="AP52" s="1"/>
      <c r="AQ52" s="55">
        <f t="shared" si="27"/>
        <v>0</v>
      </c>
      <c r="AR52" s="85">
        <f t="shared" si="22"/>
        <v>43.955</v>
      </c>
      <c r="AS52" s="137">
        <f t="shared" si="23"/>
        <v>31924.96</v>
      </c>
      <c r="AT52" s="46">
        <f t="shared" si="24"/>
        <v>59.75</v>
      </c>
      <c r="AU52" s="1">
        <v>43</v>
      </c>
      <c r="AV52" s="2" t="s">
        <v>55</v>
      </c>
    </row>
    <row r="53" spans="1:48" ht="12.75">
      <c r="A53" s="1">
        <v>44</v>
      </c>
      <c r="B53" s="2" t="s">
        <v>56</v>
      </c>
      <c r="C53" s="35">
        <v>6496.8</v>
      </c>
      <c r="D53" s="13">
        <v>623.9</v>
      </c>
      <c r="E53" s="45">
        <v>13.81</v>
      </c>
      <c r="F53" s="98">
        <f t="shared" si="0"/>
        <v>8616.06</v>
      </c>
      <c r="G53" s="109">
        <v>246</v>
      </c>
      <c r="H53" s="47">
        <f t="shared" si="5"/>
        <v>2.54</v>
      </c>
      <c r="I53" s="132"/>
      <c r="J53" s="18"/>
      <c r="K53" s="18"/>
      <c r="L53" s="60"/>
      <c r="M53" s="144">
        <f t="shared" si="6"/>
        <v>0.029</v>
      </c>
      <c r="N53" s="119">
        <f t="shared" si="7"/>
        <v>20.838</v>
      </c>
      <c r="O53" s="87">
        <f t="shared" si="8"/>
        <v>150.535</v>
      </c>
      <c r="P53" s="102"/>
      <c r="Q53" s="52">
        <v>39.123</v>
      </c>
      <c r="R53" s="45">
        <v>726.31</v>
      </c>
      <c r="S53" s="56">
        <f t="shared" si="1"/>
        <v>28415.43</v>
      </c>
      <c r="T53" s="44">
        <f t="shared" si="9"/>
        <v>225.514</v>
      </c>
      <c r="U53" s="44">
        <v>186.391</v>
      </c>
      <c r="V53" s="45">
        <v>726.31</v>
      </c>
      <c r="W53" s="56">
        <f t="shared" si="10"/>
        <v>135377.65</v>
      </c>
      <c r="X53" s="44">
        <f t="shared" si="11"/>
        <v>186.391</v>
      </c>
      <c r="Y53" s="45">
        <v>726.31</v>
      </c>
      <c r="Z53" s="46">
        <f t="shared" si="12"/>
        <v>135377.65</v>
      </c>
      <c r="AA53" s="56">
        <f t="shared" si="13"/>
        <v>172409.29</v>
      </c>
      <c r="AB53" s="47">
        <f t="shared" si="14"/>
        <v>0</v>
      </c>
      <c r="AC53" s="57">
        <f t="shared" si="15"/>
        <v>11.863</v>
      </c>
      <c r="AD53" s="57">
        <f t="shared" si="16"/>
        <v>50.986</v>
      </c>
      <c r="AE53" s="56">
        <f t="shared" si="17"/>
        <v>37031.64</v>
      </c>
      <c r="AF53" s="74"/>
      <c r="AG53" s="65"/>
      <c r="AH53" s="66">
        <f t="shared" si="18"/>
        <v>6496.8</v>
      </c>
      <c r="AI53" s="78">
        <f t="shared" si="19"/>
        <v>186.391</v>
      </c>
      <c r="AJ53" s="85">
        <f t="shared" si="20"/>
        <v>186.391</v>
      </c>
      <c r="AK53" s="82">
        <f t="shared" si="21"/>
        <v>135377.65</v>
      </c>
      <c r="AL53" s="13"/>
      <c r="AM53" s="79">
        <f t="shared" si="28"/>
        <v>0</v>
      </c>
      <c r="AN53" s="13"/>
      <c r="AO53" s="55">
        <f t="shared" si="26"/>
        <v>0</v>
      </c>
      <c r="AP53" s="1"/>
      <c r="AQ53" s="55">
        <f t="shared" si="27"/>
        <v>0</v>
      </c>
      <c r="AR53" s="85">
        <f t="shared" si="22"/>
        <v>50.986</v>
      </c>
      <c r="AS53" s="137">
        <f t="shared" si="23"/>
        <v>37031.64</v>
      </c>
      <c r="AT53" s="46">
        <f t="shared" si="24"/>
        <v>59.36</v>
      </c>
      <c r="AU53" s="1">
        <v>44</v>
      </c>
      <c r="AV53" s="2" t="s">
        <v>56</v>
      </c>
    </row>
    <row r="54" spans="1:48" ht="12.75">
      <c r="A54" s="1">
        <v>45</v>
      </c>
      <c r="B54" s="2" t="s">
        <v>57</v>
      </c>
      <c r="C54" s="35">
        <v>6807</v>
      </c>
      <c r="D54" s="13">
        <v>676.3</v>
      </c>
      <c r="E54" s="45">
        <v>13.81</v>
      </c>
      <c r="F54" s="98">
        <f t="shared" si="0"/>
        <v>9339.7</v>
      </c>
      <c r="G54" s="109">
        <v>188</v>
      </c>
      <c r="H54" s="47">
        <f t="shared" si="5"/>
        <v>3.6</v>
      </c>
      <c r="I54" s="132"/>
      <c r="J54" s="18"/>
      <c r="K54" s="18"/>
      <c r="L54" s="60"/>
      <c r="M54" s="144">
        <f t="shared" si="6"/>
        <v>0.023</v>
      </c>
      <c r="N54" s="119">
        <f t="shared" si="7"/>
        <v>16.952</v>
      </c>
      <c r="O54" s="87">
        <f t="shared" si="8"/>
        <v>216.788</v>
      </c>
      <c r="P54" s="102"/>
      <c r="Q54" s="52">
        <v>43.255</v>
      </c>
      <c r="R54" s="45">
        <v>726.31</v>
      </c>
      <c r="S54" s="56">
        <f t="shared" si="1"/>
        <v>31416.54</v>
      </c>
      <c r="T54" s="44">
        <f t="shared" si="9"/>
        <v>202.129</v>
      </c>
      <c r="U54" s="44">
        <v>158.874</v>
      </c>
      <c r="V54" s="45">
        <v>726.31</v>
      </c>
      <c r="W54" s="56">
        <f t="shared" si="10"/>
        <v>115391.77</v>
      </c>
      <c r="X54" s="44">
        <f t="shared" si="11"/>
        <v>158.874</v>
      </c>
      <c r="Y54" s="45">
        <v>726.31</v>
      </c>
      <c r="Z54" s="46">
        <f t="shared" si="12"/>
        <v>115391.77</v>
      </c>
      <c r="AA54" s="56">
        <f t="shared" si="13"/>
        <v>156147.93</v>
      </c>
      <c r="AB54" s="47">
        <f t="shared" si="14"/>
        <v>0</v>
      </c>
      <c r="AC54" s="57">
        <f t="shared" si="15"/>
        <v>12.859</v>
      </c>
      <c r="AD54" s="57">
        <f t="shared" si="16"/>
        <v>56.114</v>
      </c>
      <c r="AE54" s="56">
        <f t="shared" si="17"/>
        <v>40756.16</v>
      </c>
      <c r="AF54" s="74"/>
      <c r="AG54" s="65"/>
      <c r="AH54" s="66">
        <f t="shared" si="18"/>
        <v>6807</v>
      </c>
      <c r="AI54" s="78">
        <f t="shared" si="19"/>
        <v>158.874</v>
      </c>
      <c r="AJ54" s="85">
        <f t="shared" si="20"/>
        <v>158.874</v>
      </c>
      <c r="AK54" s="82">
        <f t="shared" si="21"/>
        <v>115391.77</v>
      </c>
      <c r="AL54" s="13"/>
      <c r="AM54" s="79">
        <f t="shared" si="28"/>
        <v>0</v>
      </c>
      <c r="AN54" s="13"/>
      <c r="AO54" s="55">
        <f t="shared" si="26"/>
        <v>0</v>
      </c>
      <c r="AP54" s="1"/>
      <c r="AQ54" s="55">
        <f t="shared" si="27"/>
        <v>0</v>
      </c>
      <c r="AR54" s="85">
        <f t="shared" si="22"/>
        <v>56.114</v>
      </c>
      <c r="AS54" s="137">
        <f t="shared" si="23"/>
        <v>40756.16</v>
      </c>
      <c r="AT54" s="46">
        <f t="shared" si="24"/>
        <v>60.26</v>
      </c>
      <c r="AU54" s="1">
        <v>45</v>
      </c>
      <c r="AV54" s="2" t="s">
        <v>57</v>
      </c>
    </row>
    <row r="55" spans="1:48" ht="12.75" customHeight="1" hidden="1">
      <c r="A55" s="1"/>
      <c r="B55" s="2"/>
      <c r="C55" s="35"/>
      <c r="D55" s="13"/>
      <c r="E55" s="45">
        <v>13.81</v>
      </c>
      <c r="F55" s="98">
        <f t="shared" si="0"/>
        <v>0</v>
      </c>
      <c r="G55" s="109"/>
      <c r="H55" s="65"/>
      <c r="I55" s="132"/>
      <c r="J55" s="18"/>
      <c r="K55" s="18"/>
      <c r="L55" s="60"/>
      <c r="M55" s="124"/>
      <c r="N55" s="119" t="e">
        <f>(W55/H55*31)/C55</f>
        <v>#DIV/0!</v>
      </c>
      <c r="O55" s="87" t="e">
        <f>AE55/H55</f>
        <v>#DIV/0!</v>
      </c>
      <c r="P55" s="102"/>
      <c r="Q55" s="52"/>
      <c r="R55" s="18">
        <v>514.95</v>
      </c>
      <c r="S55" s="56">
        <f t="shared" si="1"/>
        <v>0</v>
      </c>
      <c r="T55" s="13"/>
      <c r="U55" s="44"/>
      <c r="V55" s="18">
        <v>514.95</v>
      </c>
      <c r="W55" s="56">
        <f t="shared" si="10"/>
        <v>0</v>
      </c>
      <c r="X55" s="27"/>
      <c r="Y55" s="127"/>
      <c r="Z55" s="46">
        <f t="shared" si="12"/>
        <v>0</v>
      </c>
      <c r="AA55" s="56">
        <f t="shared" si="13"/>
        <v>0</v>
      </c>
      <c r="AB55" s="47">
        <f t="shared" si="14"/>
        <v>0</v>
      </c>
      <c r="AC55" s="57">
        <f t="shared" si="15"/>
        <v>0</v>
      </c>
      <c r="AD55" s="57">
        <f t="shared" si="16"/>
        <v>0</v>
      </c>
      <c r="AE55" s="56">
        <f t="shared" si="17"/>
        <v>0</v>
      </c>
      <c r="AF55" s="75"/>
      <c r="AG55" s="65"/>
      <c r="AH55" s="66">
        <f t="shared" si="18"/>
        <v>0</v>
      </c>
      <c r="AI55" s="20"/>
      <c r="AJ55" s="83"/>
      <c r="AK55" s="82">
        <f t="shared" si="21"/>
        <v>0</v>
      </c>
      <c r="AL55" s="13"/>
      <c r="AM55" s="79">
        <f t="shared" si="28"/>
        <v>0</v>
      </c>
      <c r="AN55" s="13"/>
      <c r="AO55" s="55">
        <f t="shared" si="26"/>
        <v>0</v>
      </c>
      <c r="AP55" s="1"/>
      <c r="AQ55" s="55">
        <f t="shared" si="27"/>
        <v>0</v>
      </c>
      <c r="AR55" s="85">
        <f t="shared" si="22"/>
        <v>0</v>
      </c>
      <c r="AS55" s="138"/>
      <c r="AT55" s="18"/>
      <c r="AU55" s="1"/>
      <c r="AV55" s="2"/>
    </row>
    <row r="56" spans="1:48" ht="12.75">
      <c r="A56" s="1"/>
      <c r="B56" s="2"/>
      <c r="C56" s="35"/>
      <c r="D56" s="13"/>
      <c r="E56" s="19"/>
      <c r="F56" s="98"/>
      <c r="G56" s="109"/>
      <c r="H56" s="65"/>
      <c r="I56" s="132"/>
      <c r="J56" s="13"/>
      <c r="K56" s="13"/>
      <c r="L56" s="60"/>
      <c r="M56" s="122"/>
      <c r="N56" s="119"/>
      <c r="O56" s="87"/>
      <c r="P56" s="102"/>
      <c r="Q56" s="52"/>
      <c r="R56" s="18"/>
      <c r="S56" s="56"/>
      <c r="T56" s="13"/>
      <c r="U56" s="44"/>
      <c r="V56" s="13"/>
      <c r="W56" s="56"/>
      <c r="X56" s="27"/>
      <c r="Y56" s="127"/>
      <c r="Z56" s="127"/>
      <c r="AA56" s="56"/>
      <c r="AB56" s="47"/>
      <c r="AC56" s="57"/>
      <c r="AD56" s="57"/>
      <c r="AE56" s="56"/>
      <c r="AF56" s="75"/>
      <c r="AG56" s="65"/>
      <c r="AH56" s="65"/>
      <c r="AI56" s="20"/>
      <c r="AJ56" s="83"/>
      <c r="AK56" s="82"/>
      <c r="AL56" s="13"/>
      <c r="AM56" s="79">
        <f t="shared" si="28"/>
        <v>0</v>
      </c>
      <c r="AN56" s="13"/>
      <c r="AO56" s="55">
        <f t="shared" si="26"/>
        <v>0</v>
      </c>
      <c r="AP56" s="1"/>
      <c r="AQ56" s="55">
        <f t="shared" si="27"/>
        <v>0</v>
      </c>
      <c r="AR56" s="85"/>
      <c r="AS56" s="138"/>
      <c r="AT56" s="140"/>
      <c r="AU56" s="1"/>
      <c r="AV56" s="2"/>
    </row>
    <row r="57" spans="1:48" ht="18" customHeight="1">
      <c r="A57" s="17"/>
      <c r="B57" s="21" t="s">
        <v>58</v>
      </c>
      <c r="C57" s="32">
        <f>SUM(C10:C56)</f>
        <v>170039.5</v>
      </c>
      <c r="D57" s="20">
        <f>SUM(D10:D54)</f>
        <v>20285.193</v>
      </c>
      <c r="E57" s="19"/>
      <c r="F57" s="96">
        <f>SUM(F10:F54)</f>
        <v>280138.5</v>
      </c>
      <c r="G57" s="125">
        <f>SUM(G10:G54)</f>
        <v>6788</v>
      </c>
      <c r="H57" s="65"/>
      <c r="I57" s="132"/>
      <c r="J57" s="18"/>
      <c r="K57" s="18"/>
      <c r="L57" s="60"/>
      <c r="M57" s="122"/>
      <c r="N57" s="119"/>
      <c r="O57" s="87"/>
      <c r="P57" s="102"/>
      <c r="Q57" s="119">
        <f>SUM(Q10:Q54)</f>
        <v>1291.03</v>
      </c>
      <c r="R57" s="13"/>
      <c r="S57" s="56">
        <f>SUM(S10:S54)</f>
        <v>937688</v>
      </c>
      <c r="T57" s="20">
        <f>SUM(T10:T54)</f>
        <v>6158.551</v>
      </c>
      <c r="U57" s="20">
        <f>SUM(U10:U54)</f>
        <v>4867.521</v>
      </c>
      <c r="V57" s="55"/>
      <c r="W57" s="56">
        <f>SUM(W10:W54)</f>
        <v>3535329.19</v>
      </c>
      <c r="X57" s="78">
        <f>SUM(X10:X54)</f>
        <v>4796.812</v>
      </c>
      <c r="Y57" s="127"/>
      <c r="Z57" s="56">
        <f>SUM(Z10:Z54)</f>
        <v>3483972.52</v>
      </c>
      <c r="AA57" s="56">
        <f>SUM(AA10:AA54)</f>
        <v>4753158.62</v>
      </c>
      <c r="AB57" s="47"/>
      <c r="AC57" s="78">
        <f>SUM(AC10:AC54)</f>
        <v>385.705</v>
      </c>
      <c r="AD57" s="126">
        <f t="shared" si="16"/>
        <v>1676.735</v>
      </c>
      <c r="AE57" s="56">
        <f>SUM(AE10:AE54)</f>
        <v>1217829.43</v>
      </c>
      <c r="AF57" s="76"/>
      <c r="AG57" s="32">
        <f>SUM(AG10:AG55)</f>
        <v>2571.4</v>
      </c>
      <c r="AH57" s="32">
        <f>SUM(AH10:AH55)</f>
        <v>167468.1</v>
      </c>
      <c r="AI57" s="20">
        <f>SUM(AI10:AI54)</f>
        <v>4867.521</v>
      </c>
      <c r="AJ57" s="83">
        <f>SUM(AJ10:AJ55)</f>
        <v>4943.092</v>
      </c>
      <c r="AK57" s="82">
        <f>AJ57*726.31</f>
        <v>3590217.15</v>
      </c>
      <c r="AL57" s="69">
        <f>SUM(AL10:AL54)</f>
        <v>1.84144</v>
      </c>
      <c r="AM57" s="69">
        <f aca="true" t="shared" si="29" ref="AM57:AT57">SUM(AM10:AM54)</f>
        <v>1337.46</v>
      </c>
      <c r="AN57" s="69">
        <f t="shared" si="29"/>
        <v>11.9</v>
      </c>
      <c r="AO57" s="69">
        <f t="shared" si="29"/>
        <v>160.76</v>
      </c>
      <c r="AP57" s="69">
        <f t="shared" si="29"/>
        <v>13.742</v>
      </c>
      <c r="AQ57" s="69">
        <f t="shared" si="29"/>
        <v>1498.22</v>
      </c>
      <c r="AR57" s="69">
        <f t="shared" si="29"/>
        <v>1674.672</v>
      </c>
      <c r="AS57" s="69">
        <f t="shared" si="29"/>
        <v>1216331.21</v>
      </c>
      <c r="AT57" s="69">
        <f t="shared" si="29"/>
        <v>2704.71</v>
      </c>
      <c r="AU57" s="17"/>
      <c r="AV57" s="21" t="s">
        <v>58</v>
      </c>
    </row>
    <row r="58" spans="1:48" ht="12.75" customHeight="1">
      <c r="A58" s="17"/>
      <c r="B58" s="21"/>
      <c r="C58" s="32"/>
      <c r="D58" s="20"/>
      <c r="E58" s="19"/>
      <c r="F58" s="99"/>
      <c r="G58" s="112"/>
      <c r="H58" s="65"/>
      <c r="I58" s="132"/>
      <c r="J58" s="20"/>
      <c r="K58" s="20"/>
      <c r="L58" s="28"/>
      <c r="M58" s="122"/>
      <c r="N58" s="107"/>
      <c r="O58" s="61"/>
      <c r="P58" s="103"/>
      <c r="Q58" s="53"/>
      <c r="R58" s="13"/>
      <c r="S58" s="13"/>
      <c r="T58" s="20"/>
      <c r="U58" s="13"/>
      <c r="V58" s="13"/>
      <c r="W58" s="13"/>
      <c r="X58" s="27"/>
      <c r="Y58" s="27"/>
      <c r="Z58" s="27"/>
      <c r="AA58" s="18"/>
      <c r="AB58" s="37"/>
      <c r="AC58" s="38"/>
      <c r="AD58" s="37"/>
      <c r="AE58" s="18"/>
      <c r="AF58" s="75"/>
      <c r="AG58" s="65"/>
      <c r="AH58" s="65"/>
      <c r="AI58" s="20"/>
      <c r="AJ58" s="83"/>
      <c r="AK58" s="82"/>
      <c r="AL58" s="13"/>
      <c r="AM58" s="79">
        <f t="shared" si="28"/>
        <v>0</v>
      </c>
      <c r="AN58" s="13"/>
      <c r="AO58" s="55">
        <f t="shared" si="26"/>
        <v>0</v>
      </c>
      <c r="AP58" s="1"/>
      <c r="AQ58" s="55">
        <f t="shared" si="27"/>
        <v>0</v>
      </c>
      <c r="AR58" s="85"/>
      <c r="AS58" s="138"/>
      <c r="AT58" s="140"/>
      <c r="AU58" s="17"/>
      <c r="AV58" s="21"/>
    </row>
    <row r="59" spans="1:48" ht="12.75" customHeight="1">
      <c r="A59" s="1">
        <v>46</v>
      </c>
      <c r="B59" s="2" t="s">
        <v>41</v>
      </c>
      <c r="C59" s="35">
        <v>10017.6</v>
      </c>
      <c r="D59" s="13">
        <v>1072.56</v>
      </c>
      <c r="E59" s="45">
        <v>13.81</v>
      </c>
      <c r="F59" s="98">
        <f>D59*E59</f>
        <v>14812.05</v>
      </c>
      <c r="G59" s="109">
        <v>393</v>
      </c>
      <c r="H59" s="47">
        <f>D59/G59</f>
        <v>2.73</v>
      </c>
      <c r="I59" s="132"/>
      <c r="J59" s="18"/>
      <c r="K59" s="18"/>
      <c r="L59" s="60"/>
      <c r="M59" s="144">
        <f>U59/C59</f>
        <v>0.027</v>
      </c>
      <c r="N59" s="119">
        <f>Z59/AH59</f>
        <v>19.825</v>
      </c>
      <c r="O59" s="87">
        <f>AS59/G59</f>
        <v>165.765</v>
      </c>
      <c r="P59" s="102"/>
      <c r="Q59" s="52">
        <v>69.3</v>
      </c>
      <c r="R59" s="45">
        <v>726.31</v>
      </c>
      <c r="S59" s="56">
        <f>Q59*R59</f>
        <v>50333.28</v>
      </c>
      <c r="T59" s="44">
        <f>Q59+U59</f>
        <v>342.74</v>
      </c>
      <c r="U59" s="44">
        <v>273.44</v>
      </c>
      <c r="V59" s="45">
        <v>726.31</v>
      </c>
      <c r="W59" s="56">
        <f t="shared" si="10"/>
        <v>198602.21</v>
      </c>
      <c r="X59" s="44">
        <f>U59/C59*AH59</f>
        <v>273.151</v>
      </c>
      <c r="Y59" s="45">
        <v>726.31</v>
      </c>
      <c r="Z59" s="46">
        <f>X59*Y59</f>
        <v>198392.3</v>
      </c>
      <c r="AA59" s="56">
        <f>AE59+W59</f>
        <v>263747.86</v>
      </c>
      <c r="AB59" s="47">
        <f>L59*0.5</f>
        <v>0</v>
      </c>
      <c r="AC59" s="57">
        <f>F59/V59</f>
        <v>20.394</v>
      </c>
      <c r="AD59" s="57">
        <f>Q59+AC59</f>
        <v>89.694</v>
      </c>
      <c r="AE59" s="56">
        <f t="shared" si="17"/>
        <v>65145.65</v>
      </c>
      <c r="AF59" s="76"/>
      <c r="AG59" s="65"/>
      <c r="AH59" s="65">
        <v>10007</v>
      </c>
      <c r="AI59" s="78">
        <f>U59</f>
        <v>273.44</v>
      </c>
      <c r="AJ59" s="85">
        <f>AI59*C59/AH59</f>
        <v>273.73</v>
      </c>
      <c r="AK59" s="82">
        <f>AJ59*726.31</f>
        <v>198812.84</v>
      </c>
      <c r="AL59" s="13"/>
      <c r="AM59" s="79">
        <f t="shared" si="28"/>
        <v>0</v>
      </c>
      <c r="AN59" s="13"/>
      <c r="AO59" s="55">
        <f t="shared" si="26"/>
        <v>0</v>
      </c>
      <c r="AP59" s="1"/>
      <c r="AQ59" s="55">
        <f t="shared" si="27"/>
        <v>0</v>
      </c>
      <c r="AR59" s="85">
        <f t="shared" si="22"/>
        <v>89.694</v>
      </c>
      <c r="AS59" s="137">
        <f>AE59-AQ59</f>
        <v>65145.65</v>
      </c>
      <c r="AT59" s="46">
        <f>AS59/D59</f>
        <v>60.74</v>
      </c>
      <c r="AU59" s="1">
        <v>46</v>
      </c>
      <c r="AV59" s="2" t="s">
        <v>41</v>
      </c>
    </row>
    <row r="60" spans="1:48" ht="12.75" customHeight="1">
      <c r="A60" s="1"/>
      <c r="B60" s="2"/>
      <c r="C60" s="35"/>
      <c r="D60" s="13"/>
      <c r="E60" s="19"/>
      <c r="F60" s="98"/>
      <c r="G60" s="109"/>
      <c r="H60" s="129"/>
      <c r="I60" s="132"/>
      <c r="J60" s="13"/>
      <c r="K60" s="13"/>
      <c r="L60" s="60"/>
      <c r="M60" s="122"/>
      <c r="N60" s="120"/>
      <c r="O60" s="105"/>
      <c r="P60" s="106"/>
      <c r="Q60" s="52"/>
      <c r="R60" s="19"/>
      <c r="S60" s="56"/>
      <c r="T60" s="13"/>
      <c r="U60" s="44"/>
      <c r="V60" s="19"/>
      <c r="W60" s="56"/>
      <c r="X60" s="27"/>
      <c r="Y60" s="127"/>
      <c r="Z60" s="127"/>
      <c r="AA60" s="56"/>
      <c r="AB60" s="47"/>
      <c r="AC60" s="57"/>
      <c r="AD60" s="57"/>
      <c r="AE60" s="56"/>
      <c r="AF60" s="76"/>
      <c r="AG60" s="65"/>
      <c r="AH60" s="65"/>
      <c r="AI60" s="20"/>
      <c r="AJ60" s="83"/>
      <c r="AK60" s="82"/>
      <c r="AL60" s="13"/>
      <c r="AM60" s="58"/>
      <c r="AN60" s="13"/>
      <c r="AO60" s="20"/>
      <c r="AP60" s="1"/>
      <c r="AQ60" s="17"/>
      <c r="AR60" s="85"/>
      <c r="AS60" s="137"/>
      <c r="AT60" s="140"/>
      <c r="AU60" s="1"/>
      <c r="AV60" s="2"/>
    </row>
    <row r="61" spans="1:48" ht="13.5" thickBot="1">
      <c r="A61" s="1"/>
      <c r="B61" s="21" t="s">
        <v>75</v>
      </c>
      <c r="C61" s="32">
        <f>SUM(C57:C59)</f>
        <v>180057.1</v>
      </c>
      <c r="D61" s="20">
        <f>D57+D59</f>
        <v>21357.753</v>
      </c>
      <c r="E61" s="19"/>
      <c r="F61" s="113">
        <f>SUM(F57:F59)</f>
        <v>294950.55</v>
      </c>
      <c r="G61" s="112">
        <f>G57+G59</f>
        <v>7181</v>
      </c>
      <c r="H61" s="130"/>
      <c r="I61" s="133"/>
      <c r="J61" s="13"/>
      <c r="K61" s="13"/>
      <c r="L61" s="28"/>
      <c r="M61" s="123"/>
      <c r="N61" s="121"/>
      <c r="O61" s="62"/>
      <c r="P61" s="104"/>
      <c r="Q61" s="107">
        <f>Q57+Q59</f>
        <v>1360.33</v>
      </c>
      <c r="R61" s="13"/>
      <c r="S61" s="13">
        <f>S57+S59</f>
        <v>988021.28</v>
      </c>
      <c r="T61" s="20">
        <f>T57+T59</f>
        <v>6501.291</v>
      </c>
      <c r="U61" s="20">
        <f>U57+U59</f>
        <v>5140.961</v>
      </c>
      <c r="V61" s="13"/>
      <c r="W61" s="13">
        <f>W57+W59</f>
        <v>3733931.4</v>
      </c>
      <c r="X61" s="27">
        <f>SUM(X57:X59)</f>
        <v>5069.96</v>
      </c>
      <c r="Y61" s="28"/>
      <c r="Z61" s="27">
        <f>SUM(Z57:Z59)</f>
        <v>3682364.82</v>
      </c>
      <c r="AA61" s="18">
        <f>AA57+AA59</f>
        <v>5016906.48</v>
      </c>
      <c r="AB61" s="37"/>
      <c r="AC61" s="38">
        <f>AC57+AC59</f>
        <v>406.1</v>
      </c>
      <c r="AD61" s="37">
        <f>AD57+AD59</f>
        <v>1766.43</v>
      </c>
      <c r="AE61" s="55">
        <f>SUM(AE57:AE59)</f>
        <v>1282975.08</v>
      </c>
      <c r="AF61" s="75"/>
      <c r="AG61" s="65"/>
      <c r="AH61" s="32">
        <f>SUM(AH57:AH59)</f>
        <v>177475.1</v>
      </c>
      <c r="AI61" s="20">
        <f>AI57+AI59</f>
        <v>5140.961</v>
      </c>
      <c r="AJ61" s="20">
        <f aca="true" t="shared" si="30" ref="AJ61:AS61">AJ57+AJ59</f>
        <v>5216.822</v>
      </c>
      <c r="AK61" s="82">
        <f>AJ61*726.31</f>
        <v>3789029.99</v>
      </c>
      <c r="AL61" s="20">
        <f t="shared" si="30"/>
        <v>1.841</v>
      </c>
      <c r="AM61" s="20">
        <f t="shared" si="30"/>
        <v>1337.46</v>
      </c>
      <c r="AN61" s="20">
        <f t="shared" si="30"/>
        <v>11.9</v>
      </c>
      <c r="AO61" s="20">
        <f t="shared" si="30"/>
        <v>160.76</v>
      </c>
      <c r="AP61" s="20">
        <f t="shared" si="30"/>
        <v>13.742</v>
      </c>
      <c r="AQ61" s="20">
        <f t="shared" si="30"/>
        <v>1498.22</v>
      </c>
      <c r="AR61" s="20">
        <f t="shared" si="30"/>
        <v>1764.366</v>
      </c>
      <c r="AS61" s="20">
        <f t="shared" si="30"/>
        <v>1281476.86</v>
      </c>
      <c r="AT61" s="55"/>
      <c r="AU61" s="1"/>
      <c r="AV61" s="21" t="s">
        <v>75</v>
      </c>
    </row>
    <row r="62" spans="1:45" ht="13.5" customHeight="1" hidden="1" thickBot="1">
      <c r="A62" s="1"/>
      <c r="B62" s="2"/>
      <c r="C62" s="35"/>
      <c r="D62" s="13"/>
      <c r="E62" s="19"/>
      <c r="F62" s="54"/>
      <c r="G62" s="33"/>
      <c r="H62" s="33"/>
      <c r="I62" s="33"/>
      <c r="J62" s="20"/>
      <c r="K62" s="20"/>
      <c r="L62" s="28"/>
      <c r="M62" s="115"/>
      <c r="N62" s="63"/>
      <c r="O62" s="64"/>
      <c r="P62" s="31"/>
      <c r="Q62" s="53"/>
      <c r="R62" s="13"/>
      <c r="S62" s="13"/>
      <c r="T62" s="20"/>
      <c r="U62" s="13"/>
      <c r="V62" s="13"/>
      <c r="W62" s="13"/>
      <c r="X62" s="27"/>
      <c r="Y62" s="27"/>
      <c r="Z62" s="27"/>
      <c r="AA62" s="37"/>
      <c r="AB62" s="37"/>
      <c r="AC62" s="38"/>
      <c r="AD62" s="37"/>
      <c r="AE62" s="37"/>
      <c r="AF62" s="40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</row>
    <row r="63" spans="1:45" ht="12.7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6"/>
      <c r="P63" s="16"/>
      <c r="Q63" s="16"/>
      <c r="R63" s="16"/>
      <c r="S63" s="16"/>
      <c r="T63" s="16"/>
      <c r="U63" s="16"/>
      <c r="V63" s="16"/>
      <c r="W63" s="16"/>
      <c r="AA63" s="39"/>
      <c r="AB63" s="40"/>
      <c r="AC63" s="39"/>
      <c r="AD63" s="39"/>
      <c r="AE63" s="39"/>
      <c r="AF63" s="3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</row>
    <row r="64" spans="1:45" ht="12.75">
      <c r="A64" s="262" t="s">
        <v>91</v>
      </c>
      <c r="B64" s="263"/>
      <c r="C64" s="263"/>
      <c r="D64" s="263"/>
      <c r="E64" s="263"/>
      <c r="F64" s="263"/>
      <c r="G64" s="263"/>
      <c r="H64" s="263"/>
      <c r="I64" s="263"/>
      <c r="J64" s="263"/>
      <c r="K64" s="263"/>
      <c r="L64" s="263"/>
      <c r="M64" s="263"/>
      <c r="N64" s="263"/>
      <c r="O64" s="16"/>
      <c r="P64" s="16"/>
      <c r="Q64" s="16"/>
      <c r="R64" s="16"/>
      <c r="S64" s="16"/>
      <c r="T64" s="90"/>
      <c r="U64" s="16"/>
      <c r="V64" s="16"/>
      <c r="W64" s="16"/>
      <c r="AA64" s="29"/>
      <c r="AB64" s="29"/>
      <c r="AC64" s="29"/>
      <c r="AD64" s="30"/>
      <c r="AE64" s="30"/>
      <c r="AF64" s="30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</row>
    <row r="65" spans="1:45" ht="12.75">
      <c r="A65" s="6"/>
      <c r="B65" s="6"/>
      <c r="C65" s="22"/>
      <c r="D65" s="22"/>
      <c r="E65" s="22"/>
      <c r="F65" s="22"/>
      <c r="G65" s="22"/>
      <c r="H65" s="22"/>
      <c r="I65" s="22"/>
      <c r="J65" s="23"/>
      <c r="K65" s="23"/>
      <c r="L65" s="23"/>
      <c r="M65" s="23"/>
      <c r="N65" s="23"/>
      <c r="O65" s="16"/>
      <c r="P65" s="16"/>
      <c r="Q65" s="16"/>
      <c r="R65" s="16"/>
      <c r="S65" s="16"/>
      <c r="T65" s="16"/>
      <c r="U65" s="16"/>
      <c r="V65" s="16"/>
      <c r="W65" s="16"/>
      <c r="AA65" s="29"/>
      <c r="AB65" s="29"/>
      <c r="AC65" s="29"/>
      <c r="AD65" s="30"/>
      <c r="AE65" s="30"/>
      <c r="AF65" s="30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</row>
    <row r="66" spans="1:45" ht="12.7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6"/>
      <c r="P66" s="16"/>
      <c r="Q66" s="16"/>
      <c r="R66" s="16"/>
      <c r="S66" s="16"/>
      <c r="T66" s="16"/>
      <c r="U66" s="16"/>
      <c r="V66" s="16"/>
      <c r="W66" s="16"/>
      <c r="AA66" s="29"/>
      <c r="AB66" s="29"/>
      <c r="AC66" s="29"/>
      <c r="AD66" s="30"/>
      <c r="AE66" s="30"/>
      <c r="AF66" s="30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</row>
    <row r="67" spans="1:45" ht="12.75">
      <c r="A67" s="5"/>
      <c r="B67" s="6"/>
      <c r="C67" s="7"/>
      <c r="D67" s="7"/>
      <c r="E67" s="7"/>
      <c r="F67" s="7"/>
      <c r="G67" s="7"/>
      <c r="H67" s="7"/>
      <c r="I67" s="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AA67" s="29"/>
      <c r="AB67" s="29"/>
      <c r="AC67" s="29"/>
      <c r="AD67" s="30"/>
      <c r="AE67" s="30"/>
      <c r="AF67" s="30"/>
      <c r="AQ67" s="29"/>
      <c r="AR67" s="29"/>
      <c r="AS67" s="29"/>
    </row>
    <row r="68" spans="1:45" ht="12.75">
      <c r="A68" s="5"/>
      <c r="B68" s="6"/>
      <c r="C68" s="7"/>
      <c r="D68" s="7"/>
      <c r="E68" s="7"/>
      <c r="F68" s="7"/>
      <c r="G68" s="7"/>
      <c r="H68" s="7"/>
      <c r="I68" s="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AA68" s="29"/>
      <c r="AB68" s="29"/>
      <c r="AC68" s="29"/>
      <c r="AD68" s="30"/>
      <c r="AE68" s="30"/>
      <c r="AF68" s="30"/>
      <c r="AQ68" s="29"/>
      <c r="AR68" s="29"/>
      <c r="AS68" s="29"/>
    </row>
    <row r="69" spans="1:45" ht="12.75">
      <c r="A69" s="5"/>
      <c r="B69" s="6"/>
      <c r="C69" s="7"/>
      <c r="D69" s="7"/>
      <c r="E69" s="7"/>
      <c r="F69" s="7"/>
      <c r="G69" s="7"/>
      <c r="H69" s="7"/>
      <c r="I69" s="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AA69" s="29"/>
      <c r="AB69" s="29"/>
      <c r="AC69" s="29"/>
      <c r="AD69" s="30"/>
      <c r="AE69" s="30"/>
      <c r="AF69" s="30"/>
      <c r="AQ69" s="29"/>
      <c r="AR69" s="29"/>
      <c r="AS69" s="29"/>
    </row>
    <row r="70" spans="1:45" ht="12.75">
      <c r="A70" s="5"/>
      <c r="B70" s="6"/>
      <c r="C70" s="7"/>
      <c r="D70" s="7"/>
      <c r="E70" s="7"/>
      <c r="F70" s="7"/>
      <c r="G70" s="7"/>
      <c r="H70" s="7"/>
      <c r="I70" s="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AA70" s="29"/>
      <c r="AB70" s="29"/>
      <c r="AC70" s="29"/>
      <c r="AD70" s="30"/>
      <c r="AE70" s="30"/>
      <c r="AF70" s="30"/>
      <c r="AQ70" s="29"/>
      <c r="AR70" s="29"/>
      <c r="AS70" s="29"/>
    </row>
    <row r="71" spans="1:45" ht="12.75">
      <c r="A71" s="5"/>
      <c r="B71" s="6"/>
      <c r="C71" s="7"/>
      <c r="D71" s="7"/>
      <c r="E71" s="7"/>
      <c r="F71" s="7"/>
      <c r="G71" s="7"/>
      <c r="H71" s="7"/>
      <c r="I71" s="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AA71" s="29"/>
      <c r="AB71" s="29"/>
      <c r="AC71" s="29"/>
      <c r="AD71" s="30"/>
      <c r="AE71" s="30"/>
      <c r="AF71" s="30"/>
      <c r="AQ71" s="29"/>
      <c r="AR71" s="29"/>
      <c r="AS71" s="29"/>
    </row>
    <row r="72" spans="1:45" ht="12.75">
      <c r="A72" s="5"/>
      <c r="B72" s="6"/>
      <c r="C72" s="7"/>
      <c r="D72" s="7"/>
      <c r="E72" s="7"/>
      <c r="F72" s="7"/>
      <c r="G72" s="7"/>
      <c r="H72" s="7"/>
      <c r="I72" s="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AA72" s="29"/>
      <c r="AB72" s="29"/>
      <c r="AC72" s="29"/>
      <c r="AD72" s="30"/>
      <c r="AE72" s="30"/>
      <c r="AF72" s="30"/>
      <c r="AQ72" s="29"/>
      <c r="AR72" s="29"/>
      <c r="AS72" s="29"/>
    </row>
    <row r="73" spans="1:45" ht="12.75">
      <c r="A73" s="5"/>
      <c r="B73" s="6"/>
      <c r="C73" s="7"/>
      <c r="D73" s="7"/>
      <c r="E73" s="7"/>
      <c r="F73" s="7"/>
      <c r="G73" s="7"/>
      <c r="H73" s="7"/>
      <c r="I73" s="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AA73" s="29"/>
      <c r="AB73" s="29"/>
      <c r="AC73" s="29"/>
      <c r="AD73" s="30"/>
      <c r="AE73" s="30"/>
      <c r="AF73" s="30"/>
      <c r="AQ73" s="29"/>
      <c r="AR73" s="29"/>
      <c r="AS73" s="29"/>
    </row>
    <row r="74" spans="1:45" ht="12.75">
      <c r="A74" s="5"/>
      <c r="B74" s="6"/>
      <c r="C74" s="7"/>
      <c r="D74" s="7"/>
      <c r="E74" s="7"/>
      <c r="F74" s="7"/>
      <c r="G74" s="7"/>
      <c r="H74" s="7"/>
      <c r="I74" s="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AA74" s="29"/>
      <c r="AB74" s="29"/>
      <c r="AC74" s="29"/>
      <c r="AD74" s="30"/>
      <c r="AE74" s="30"/>
      <c r="AF74" s="30"/>
      <c r="AQ74" s="29"/>
      <c r="AR74" s="29"/>
      <c r="AS74" s="29"/>
    </row>
    <row r="75" spans="1:45" ht="12.75">
      <c r="A75" s="5"/>
      <c r="B75" s="6"/>
      <c r="C75" s="7"/>
      <c r="D75" s="7"/>
      <c r="E75" s="7"/>
      <c r="F75" s="7"/>
      <c r="G75" s="7"/>
      <c r="H75" s="7"/>
      <c r="I75" s="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AA75" s="29"/>
      <c r="AB75" s="29"/>
      <c r="AC75" s="29"/>
      <c r="AD75" s="30"/>
      <c r="AE75" s="30"/>
      <c r="AF75" s="30"/>
      <c r="AQ75" s="29"/>
      <c r="AR75" s="29"/>
      <c r="AS75" s="29"/>
    </row>
    <row r="76" spans="1:45" ht="12.75">
      <c r="A76" s="5"/>
      <c r="B76" s="6"/>
      <c r="C76" s="7"/>
      <c r="D76" s="7"/>
      <c r="E76" s="7"/>
      <c r="F76" s="7"/>
      <c r="G76" s="7"/>
      <c r="H76" s="7"/>
      <c r="I76" s="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AA76" s="29"/>
      <c r="AB76" s="29"/>
      <c r="AC76" s="29"/>
      <c r="AD76" s="30"/>
      <c r="AE76" s="30"/>
      <c r="AF76" s="30"/>
      <c r="AQ76" s="29"/>
      <c r="AR76" s="29"/>
      <c r="AS76" s="29"/>
    </row>
    <row r="77" spans="1:45" ht="12.75">
      <c r="A77" s="5"/>
      <c r="B77" s="6"/>
      <c r="C77" s="7"/>
      <c r="D77" s="7"/>
      <c r="E77" s="7"/>
      <c r="F77" s="7"/>
      <c r="G77" s="7"/>
      <c r="H77" s="7"/>
      <c r="I77" s="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AA77" s="29"/>
      <c r="AB77" s="29"/>
      <c r="AC77" s="29"/>
      <c r="AD77" s="30"/>
      <c r="AE77" s="30"/>
      <c r="AF77" s="30"/>
      <c r="AQ77" s="29"/>
      <c r="AR77" s="29"/>
      <c r="AS77" s="29"/>
    </row>
    <row r="78" spans="1:45" ht="12.75">
      <c r="A78" s="5"/>
      <c r="B78" s="6"/>
      <c r="C78" s="7"/>
      <c r="D78" s="7"/>
      <c r="E78" s="7"/>
      <c r="F78" s="7"/>
      <c r="G78" s="7"/>
      <c r="H78" s="7"/>
      <c r="I78" s="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AA78" s="29"/>
      <c r="AB78" s="29"/>
      <c r="AC78" s="29"/>
      <c r="AD78" s="30"/>
      <c r="AE78" s="30"/>
      <c r="AF78" s="30"/>
      <c r="AQ78" s="29"/>
      <c r="AR78" s="29"/>
      <c r="AS78" s="29"/>
    </row>
    <row r="79" spans="1:45" ht="12.75">
      <c r="A79" s="5"/>
      <c r="B79" s="6"/>
      <c r="C79" s="7"/>
      <c r="D79" s="7"/>
      <c r="E79" s="7"/>
      <c r="F79" s="7"/>
      <c r="G79" s="7"/>
      <c r="H79" s="7"/>
      <c r="I79" s="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AA79" s="29"/>
      <c r="AB79" s="29"/>
      <c r="AC79" s="29"/>
      <c r="AD79" s="30"/>
      <c r="AE79" s="30"/>
      <c r="AF79" s="30"/>
      <c r="AQ79" s="29"/>
      <c r="AR79" s="29"/>
      <c r="AS79" s="29"/>
    </row>
    <row r="80" spans="1:45" ht="12.75">
      <c r="A80" s="8"/>
      <c r="B80" s="9"/>
      <c r="C80" s="15"/>
      <c r="D80" s="15"/>
      <c r="E80" s="15"/>
      <c r="F80" s="15"/>
      <c r="G80" s="15"/>
      <c r="H80" s="15"/>
      <c r="I80" s="1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AA80" s="29"/>
      <c r="AB80" s="29"/>
      <c r="AC80" s="29"/>
      <c r="AD80" s="30"/>
      <c r="AE80" s="30"/>
      <c r="AF80" s="30"/>
      <c r="AQ80" s="29"/>
      <c r="AR80" s="29"/>
      <c r="AS80" s="29"/>
    </row>
    <row r="81" spans="3:45" ht="12.7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AA81" s="29"/>
      <c r="AB81" s="29"/>
      <c r="AC81" s="29"/>
      <c r="AD81" s="30"/>
      <c r="AE81" s="30"/>
      <c r="AF81" s="30"/>
      <c r="AQ81" s="29"/>
      <c r="AR81" s="29"/>
      <c r="AS81" s="29"/>
    </row>
    <row r="82" spans="27:45" ht="12.75">
      <c r="AA82" s="29"/>
      <c r="AB82" s="29"/>
      <c r="AC82" s="29"/>
      <c r="AD82" s="30"/>
      <c r="AE82" s="30"/>
      <c r="AF82" s="30"/>
      <c r="AQ82" s="29"/>
      <c r="AR82" s="29"/>
      <c r="AS82" s="29"/>
    </row>
    <row r="83" spans="27:45" ht="12.75">
      <c r="AA83" s="29"/>
      <c r="AB83" s="29"/>
      <c r="AC83" s="29"/>
      <c r="AD83" s="30"/>
      <c r="AE83" s="30"/>
      <c r="AF83" s="30"/>
      <c r="AQ83" s="29"/>
      <c r="AR83" s="29"/>
      <c r="AS83" s="29"/>
    </row>
    <row r="84" spans="27:45" ht="12.75">
      <c r="AA84" s="29"/>
      <c r="AB84" s="29"/>
      <c r="AC84" s="29"/>
      <c r="AD84" s="30"/>
      <c r="AE84" s="30"/>
      <c r="AF84" s="30"/>
      <c r="AQ84" s="29"/>
      <c r="AR84" s="29"/>
      <c r="AS84" s="29"/>
    </row>
    <row r="85" spans="27:45" ht="12.75">
      <c r="AA85" s="29"/>
      <c r="AB85" s="29"/>
      <c r="AC85" s="29"/>
      <c r="AD85" s="30"/>
      <c r="AE85" s="30"/>
      <c r="AF85" s="30"/>
      <c r="AQ85" s="29"/>
      <c r="AR85" s="29"/>
      <c r="AS85" s="29"/>
    </row>
    <row r="86" spans="27:45" ht="12.75">
      <c r="AA86" s="29"/>
      <c r="AB86" s="29"/>
      <c r="AC86" s="29"/>
      <c r="AD86" s="30"/>
      <c r="AE86" s="30"/>
      <c r="AF86" s="30"/>
      <c r="AQ86" s="29"/>
      <c r="AR86" s="29"/>
      <c r="AS86" s="29"/>
    </row>
    <row r="87" spans="27:45" ht="12.75">
      <c r="AA87" s="29"/>
      <c r="AB87" s="29"/>
      <c r="AC87" s="29"/>
      <c r="AD87" s="30"/>
      <c r="AE87" s="30"/>
      <c r="AF87" s="30"/>
      <c r="AQ87" s="29"/>
      <c r="AR87" s="29"/>
      <c r="AS87" s="29"/>
    </row>
    <row r="88" spans="27:45" ht="12.75">
      <c r="AA88" s="29"/>
      <c r="AB88" s="29"/>
      <c r="AC88" s="29"/>
      <c r="AD88" s="30"/>
      <c r="AE88" s="30"/>
      <c r="AF88" s="30"/>
      <c r="AQ88" s="29"/>
      <c r="AR88" s="29"/>
      <c r="AS88" s="29"/>
    </row>
    <row r="89" spans="27:45" ht="12.75">
      <c r="AA89" s="29"/>
      <c r="AB89" s="29"/>
      <c r="AC89" s="29"/>
      <c r="AD89" s="30"/>
      <c r="AE89" s="30"/>
      <c r="AF89" s="30"/>
      <c r="AQ89" s="29"/>
      <c r="AR89" s="29"/>
      <c r="AS89" s="29"/>
    </row>
    <row r="90" spans="27:45" ht="12.75">
      <c r="AA90" s="29"/>
      <c r="AB90" s="29"/>
      <c r="AC90" s="29"/>
      <c r="AD90" s="29"/>
      <c r="AE90" s="29"/>
      <c r="AF90" s="29"/>
      <c r="AQ90" s="29"/>
      <c r="AR90" s="29"/>
      <c r="AS90" s="29"/>
    </row>
    <row r="91" spans="27:45" ht="12.75">
      <c r="AA91" s="29"/>
      <c r="AB91" s="29"/>
      <c r="AC91" s="29"/>
      <c r="AD91" s="29"/>
      <c r="AE91" s="29"/>
      <c r="AF91" s="29"/>
      <c r="AQ91" s="29"/>
      <c r="AR91" s="29"/>
      <c r="AS91" s="29"/>
    </row>
    <row r="92" spans="27:45" ht="12.75">
      <c r="AA92" s="29"/>
      <c r="AB92" s="29"/>
      <c r="AC92" s="29"/>
      <c r="AD92" s="29"/>
      <c r="AE92" s="29"/>
      <c r="AF92" s="29"/>
      <c r="AQ92" s="29"/>
      <c r="AR92" s="29"/>
      <c r="AS92" s="29"/>
    </row>
    <row r="93" spans="27:45" ht="12.75">
      <c r="AA93" s="29"/>
      <c r="AB93" s="29"/>
      <c r="AC93" s="29"/>
      <c r="AD93" s="29"/>
      <c r="AE93" s="29"/>
      <c r="AF93" s="29"/>
      <c r="AQ93" s="29"/>
      <c r="AR93" s="29"/>
      <c r="AS93" s="29"/>
    </row>
    <row r="94" spans="27:45" ht="12.75">
      <c r="AA94" s="29"/>
      <c r="AB94" s="29"/>
      <c r="AC94" s="29"/>
      <c r="AD94" s="29"/>
      <c r="AE94" s="29"/>
      <c r="AF94" s="29"/>
      <c r="AQ94" s="29"/>
      <c r="AR94" s="29"/>
      <c r="AS94" s="29"/>
    </row>
    <row r="95" spans="43:45" ht="12.75">
      <c r="AQ95" s="29"/>
      <c r="AR95" s="29"/>
      <c r="AS95" s="29"/>
    </row>
    <row r="96" spans="43:45" ht="12.75">
      <c r="AQ96" s="29"/>
      <c r="AR96" s="29"/>
      <c r="AS96" s="29"/>
    </row>
    <row r="97" spans="43:45" ht="12.75">
      <c r="AQ97" s="29"/>
      <c r="AR97" s="29"/>
      <c r="AS97" s="29"/>
    </row>
    <row r="98" spans="43:45" ht="12.75">
      <c r="AQ98" s="29"/>
      <c r="AR98" s="29"/>
      <c r="AS98" s="29"/>
    </row>
    <row r="99" spans="43:45" ht="12.75">
      <c r="AQ99" s="29"/>
      <c r="AR99" s="29"/>
      <c r="AS99" s="29"/>
    </row>
    <row r="100" spans="43:45" ht="12.75">
      <c r="AQ100" s="29"/>
      <c r="AR100" s="29"/>
      <c r="AS100" s="29"/>
    </row>
    <row r="101" spans="43:45" ht="12.75">
      <c r="AQ101" s="29"/>
      <c r="AR101" s="29"/>
      <c r="AS101" s="29"/>
    </row>
    <row r="102" spans="43:45" ht="12.75">
      <c r="AQ102" s="29"/>
      <c r="AR102" s="29"/>
      <c r="AS102" s="29"/>
    </row>
    <row r="103" spans="43:45" ht="12.75">
      <c r="AQ103" s="29"/>
      <c r="AR103" s="29"/>
      <c r="AS103" s="29"/>
    </row>
    <row r="104" spans="43:45" ht="12.75">
      <c r="AQ104" s="29"/>
      <c r="AR104" s="29"/>
      <c r="AS104" s="29"/>
    </row>
    <row r="105" spans="43:45" ht="12.75">
      <c r="AQ105" s="29"/>
      <c r="AR105" s="29"/>
      <c r="AS105" s="29"/>
    </row>
    <row r="106" spans="43:45" ht="12.75">
      <c r="AQ106" s="29"/>
      <c r="AR106" s="29"/>
      <c r="AS106" s="29"/>
    </row>
    <row r="107" spans="43:45" ht="12.75">
      <c r="AQ107" s="29"/>
      <c r="AR107" s="29"/>
      <c r="AS107" s="29"/>
    </row>
    <row r="108" spans="43:45" ht="12.75">
      <c r="AQ108" s="29"/>
      <c r="AR108" s="29"/>
      <c r="AS108" s="29"/>
    </row>
    <row r="109" spans="43:45" ht="12.75">
      <c r="AQ109" s="29"/>
      <c r="AR109" s="29"/>
      <c r="AS109" s="29"/>
    </row>
    <row r="110" spans="43:45" ht="12.75">
      <c r="AQ110" s="29"/>
      <c r="AR110" s="29"/>
      <c r="AS110" s="29"/>
    </row>
    <row r="111" spans="43:45" ht="12.75">
      <c r="AQ111" s="29"/>
      <c r="AR111" s="29"/>
      <c r="AS111" s="29"/>
    </row>
    <row r="112" spans="43:45" ht="12.75">
      <c r="AQ112" s="29"/>
      <c r="AR112" s="29"/>
      <c r="AS112" s="29"/>
    </row>
    <row r="113" spans="43:45" ht="12.75">
      <c r="AQ113" s="29"/>
      <c r="AR113" s="29"/>
      <c r="AS113" s="29"/>
    </row>
    <row r="114" spans="43:45" ht="12.75">
      <c r="AQ114" s="29"/>
      <c r="AR114" s="29"/>
      <c r="AS114" s="29"/>
    </row>
    <row r="115" spans="43:45" ht="12.75">
      <c r="AQ115" s="29"/>
      <c r="AR115" s="29"/>
      <c r="AS115" s="29"/>
    </row>
    <row r="116" spans="43:45" ht="12.75">
      <c r="AQ116" s="29"/>
      <c r="AR116" s="29"/>
      <c r="AS116" s="29"/>
    </row>
    <row r="117" spans="43:45" ht="12.75">
      <c r="AQ117" s="29"/>
      <c r="AR117" s="29"/>
      <c r="AS117" s="29"/>
    </row>
    <row r="118" spans="43:45" ht="12.75">
      <c r="AQ118" s="29"/>
      <c r="AR118" s="29"/>
      <c r="AS118" s="29"/>
    </row>
    <row r="119" spans="43:45" ht="12.75">
      <c r="AQ119" s="29"/>
      <c r="AR119" s="29"/>
      <c r="AS119" s="29"/>
    </row>
    <row r="120" spans="43:45" ht="12.75">
      <c r="AQ120" s="29"/>
      <c r="AR120" s="29"/>
      <c r="AS120" s="29"/>
    </row>
    <row r="121" spans="43:45" ht="12.75">
      <c r="AQ121" s="29"/>
      <c r="AR121" s="29"/>
      <c r="AS121" s="29"/>
    </row>
    <row r="122" spans="43:45" ht="12.75">
      <c r="AQ122" s="29"/>
      <c r="AR122" s="29"/>
      <c r="AS122" s="29"/>
    </row>
    <row r="123" spans="43:45" ht="12.75">
      <c r="AQ123" s="29"/>
      <c r="AR123" s="29"/>
      <c r="AS123" s="29"/>
    </row>
    <row r="124" spans="43:45" ht="12.75">
      <c r="AQ124" s="29"/>
      <c r="AR124" s="29"/>
      <c r="AS124" s="29"/>
    </row>
    <row r="125" spans="43:45" ht="12.75">
      <c r="AQ125" s="29"/>
      <c r="AR125" s="29"/>
      <c r="AS125" s="29"/>
    </row>
    <row r="126" spans="43:45" ht="12.75">
      <c r="AQ126" s="29"/>
      <c r="AR126" s="29"/>
      <c r="AS126" s="29"/>
    </row>
    <row r="127" spans="43:45" ht="12.75">
      <c r="AQ127" s="29"/>
      <c r="AR127" s="29"/>
      <c r="AS127" s="29"/>
    </row>
    <row r="128" spans="43:45" ht="12.75">
      <c r="AQ128" s="29"/>
      <c r="AR128" s="29"/>
      <c r="AS128" s="29"/>
    </row>
    <row r="129" spans="43:45" ht="12.75">
      <c r="AQ129" s="29"/>
      <c r="AR129" s="29"/>
      <c r="AS129" s="29"/>
    </row>
    <row r="130" spans="43:45" ht="12.75">
      <c r="AQ130" s="29"/>
      <c r="AR130" s="29"/>
      <c r="AS130" s="29"/>
    </row>
    <row r="131" spans="43:45" ht="12.75">
      <c r="AQ131" s="29"/>
      <c r="AR131" s="29"/>
      <c r="AS131" s="29"/>
    </row>
    <row r="132" spans="43:45" ht="12.75">
      <c r="AQ132" s="29"/>
      <c r="AR132" s="29"/>
      <c r="AS132" s="29"/>
    </row>
    <row r="133" spans="43:45" ht="12.75">
      <c r="AQ133" s="29"/>
      <c r="AR133" s="29"/>
      <c r="AS133" s="29"/>
    </row>
    <row r="134" spans="43:45" ht="12.75">
      <c r="AQ134" s="29"/>
      <c r="AR134" s="29"/>
      <c r="AS134" s="29"/>
    </row>
    <row r="135" spans="43:45" ht="12.75">
      <c r="AQ135" s="29"/>
      <c r="AR135" s="29"/>
      <c r="AS135" s="29"/>
    </row>
    <row r="136" spans="43:45" ht="12.75">
      <c r="AQ136" s="29"/>
      <c r="AR136" s="29"/>
      <c r="AS136" s="29"/>
    </row>
  </sheetData>
  <sheetProtection/>
  <mergeCells count="17">
    <mergeCell ref="X7:AE7"/>
    <mergeCell ref="AL7:AQ7"/>
    <mergeCell ref="A64:N64"/>
    <mergeCell ref="U7:W7"/>
    <mergeCell ref="T7:T8"/>
    <mergeCell ref="H7:H8"/>
    <mergeCell ref="M7:S7"/>
    <mergeCell ref="AU7:AU8"/>
    <mergeCell ref="AV7:AV8"/>
    <mergeCell ref="AT7:AT8"/>
    <mergeCell ref="A5:N5"/>
    <mergeCell ref="A7:A8"/>
    <mergeCell ref="B7:B8"/>
    <mergeCell ref="C7:C8"/>
    <mergeCell ref="D7:F7"/>
    <mergeCell ref="J7:L7"/>
    <mergeCell ref="G7:G8"/>
  </mergeCells>
  <printOptions/>
  <pageMargins left="0" right="0" top="0" bottom="0" header="0" footer="0"/>
  <pageSetup fitToWidth="2" fitToHeight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228"/>
  <sheetViews>
    <sheetView tabSelected="1" zoomScalePageLayoutView="0" workbookViewId="0" topLeftCell="AZ31">
      <selection activeCell="AQ63" sqref="AQ63"/>
    </sheetView>
  </sheetViews>
  <sheetFormatPr defaultColWidth="9.00390625" defaultRowHeight="12.75"/>
  <cols>
    <col min="1" max="1" width="6.75390625" style="0" customWidth="1"/>
    <col min="2" max="2" width="21.375" style="0" customWidth="1"/>
    <col min="3" max="5" width="18.25390625" style="0" customWidth="1"/>
    <col min="6" max="6" width="14.375" style="0" customWidth="1"/>
    <col min="7" max="7" width="14.375" style="229" customWidth="1"/>
    <col min="8" max="8" width="12.125" style="216" customWidth="1"/>
    <col min="9" max="10" width="12.125" style="0" customWidth="1"/>
    <col min="11" max="16" width="11.625" style="0" customWidth="1"/>
    <col min="17" max="17" width="9.125" style="187" customWidth="1"/>
    <col min="18" max="18" width="11.75390625" style="0" customWidth="1"/>
    <col min="19" max="19" width="15.75390625" style="0" customWidth="1"/>
    <col min="20" max="20" width="14.25390625" style="0" customWidth="1"/>
    <col min="21" max="21" width="14.75390625" style="0" customWidth="1"/>
    <col min="22" max="23" width="19.625" style="0" customWidth="1"/>
    <col min="24" max="24" width="24.00390625" style="0" customWidth="1"/>
    <col min="25" max="26" width="12.25390625" style="0" customWidth="1"/>
    <col min="27" max="27" width="16.25390625" style="0" customWidth="1"/>
    <col min="28" max="28" width="14.625" style="0" customWidth="1"/>
    <col min="29" max="29" width="16.75390625" style="216" customWidth="1"/>
    <col min="30" max="32" width="12.25390625" style="0" customWidth="1"/>
    <col min="33" max="33" width="11.75390625" style="0" customWidth="1"/>
    <col min="34" max="34" width="12.00390625" style="0" hidden="1" customWidth="1"/>
    <col min="35" max="35" width="20.875" style="0" customWidth="1"/>
    <col min="36" max="39" width="11.25390625" style="0" customWidth="1"/>
    <col min="40" max="40" width="11.375" style="0" customWidth="1"/>
    <col min="41" max="41" width="11.375" style="216" customWidth="1"/>
    <col min="42" max="42" width="11.375" style="0" customWidth="1"/>
    <col min="43" max="47" width="11.25390625" style="0" customWidth="1"/>
    <col min="48" max="50" width="13.625" style="0" customWidth="1"/>
    <col min="51" max="51" width="11.25390625" style="0" customWidth="1"/>
    <col min="52" max="52" width="22.125" style="0" customWidth="1"/>
    <col min="53" max="53" width="11.25390625" style="0" hidden="1" customWidth="1"/>
    <col min="54" max="54" width="11.25390625" style="0" customWidth="1"/>
    <col min="55" max="56" width="12.125" style="0" customWidth="1"/>
    <col min="57" max="59" width="12.125" style="230" customWidth="1"/>
    <col min="60" max="63" width="12.125" style="0" customWidth="1"/>
    <col min="66" max="68" width="11.75390625" style="0" customWidth="1"/>
    <col min="69" max="69" width="10.875" style="0" customWidth="1"/>
    <col min="70" max="70" width="11.375" style="0" customWidth="1"/>
    <col min="71" max="71" width="12.75390625" style="0" customWidth="1"/>
    <col min="72" max="72" width="11.375" style="0" customWidth="1"/>
    <col min="75" max="75" width="10.625" style="0" customWidth="1"/>
    <col min="76" max="76" width="10.00390625" style="0" customWidth="1"/>
    <col min="77" max="77" width="10.75390625" style="0" customWidth="1"/>
    <col min="78" max="78" width="11.625" style="0" customWidth="1"/>
    <col min="80" max="80" width="10.375" style="0" customWidth="1"/>
    <col min="88" max="88" width="10.125" style="0" customWidth="1"/>
    <col min="93" max="93" width="11.875" style="0" customWidth="1"/>
    <col min="94" max="94" width="12.25390625" style="0" customWidth="1"/>
    <col min="98" max="98" width="11.375" style="0" bestFit="1" customWidth="1"/>
    <col min="99" max="99" width="9.375" style="0" bestFit="1" customWidth="1"/>
    <col min="100" max="100" width="11.375" style="0" bestFit="1" customWidth="1"/>
  </cols>
  <sheetData>
    <row r="1" spans="7:51" ht="12.75">
      <c r="G1" s="187"/>
      <c r="H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</row>
    <row r="2" spans="2:60" ht="18">
      <c r="B2" s="273" t="s">
        <v>163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</row>
    <row r="3" spans="2:60" ht="18">
      <c r="B3" s="273" t="s">
        <v>111</v>
      </c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37"/>
      <c r="AJ3" s="157"/>
      <c r="AK3" s="157"/>
      <c r="AL3" s="157"/>
      <c r="AM3" s="15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</row>
    <row r="4" spans="1:60" ht="18.75" thickBot="1">
      <c r="A4" s="187"/>
      <c r="B4" s="224" t="s">
        <v>149</v>
      </c>
      <c r="C4" s="299" t="s">
        <v>158</v>
      </c>
      <c r="D4" s="299"/>
      <c r="E4" s="299"/>
      <c r="F4" s="299"/>
      <c r="G4" s="300"/>
      <c r="H4" s="298"/>
      <c r="I4" s="298"/>
      <c r="J4" s="298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224"/>
      <c r="AK4" s="224"/>
      <c r="AL4" s="224"/>
      <c r="AM4" s="224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  <c r="BD4" s="187"/>
      <c r="BE4" s="325"/>
      <c r="BF4" s="325"/>
      <c r="BG4" s="325"/>
      <c r="BH4" s="187"/>
    </row>
    <row r="5" spans="1:105" ht="13.5" customHeight="1" thickBot="1">
      <c r="A5" s="301" t="s">
        <v>0</v>
      </c>
      <c r="B5" s="289" t="s">
        <v>1</v>
      </c>
      <c r="C5" s="289" t="s">
        <v>98</v>
      </c>
      <c r="D5" s="289" t="s">
        <v>99</v>
      </c>
      <c r="E5" s="243"/>
      <c r="F5" s="289" t="s">
        <v>102</v>
      </c>
      <c r="G5" s="241"/>
      <c r="H5" s="302" t="s">
        <v>5</v>
      </c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4"/>
      <c r="AO5" s="283" t="s">
        <v>7</v>
      </c>
      <c r="AP5" s="284"/>
      <c r="AQ5" s="284"/>
      <c r="AR5" s="284"/>
      <c r="AS5" s="284"/>
      <c r="AT5" s="284"/>
      <c r="AU5" s="284"/>
      <c r="AV5" s="284"/>
      <c r="AW5" s="284"/>
      <c r="AX5" s="284"/>
      <c r="AY5" s="284"/>
      <c r="AZ5" s="297" t="s">
        <v>7</v>
      </c>
      <c r="BA5" s="297"/>
      <c r="BB5" s="297"/>
      <c r="BC5" s="297"/>
      <c r="BD5" s="297"/>
      <c r="BE5" s="297"/>
      <c r="BF5" s="297"/>
      <c r="BG5" s="297"/>
      <c r="BH5" s="242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</row>
    <row r="6" spans="1:105" ht="12.75" customHeight="1">
      <c r="A6" s="305"/>
      <c r="B6" s="290"/>
      <c r="C6" s="290"/>
      <c r="D6" s="290"/>
      <c r="E6" s="244"/>
      <c r="F6" s="290"/>
      <c r="G6" s="244"/>
      <c r="H6" s="286" t="s">
        <v>103</v>
      </c>
      <c r="I6" s="286"/>
      <c r="J6" s="286"/>
      <c r="K6" s="274" t="s">
        <v>104</v>
      </c>
      <c r="L6" s="287" t="s">
        <v>126</v>
      </c>
      <c r="M6" s="287" t="s">
        <v>127</v>
      </c>
      <c r="N6" s="295" t="s">
        <v>135</v>
      </c>
      <c r="O6" s="274" t="s">
        <v>112</v>
      </c>
      <c r="P6" s="282" t="s">
        <v>113</v>
      </c>
      <c r="Q6" s="274" t="s">
        <v>105</v>
      </c>
      <c r="R6" s="274" t="s">
        <v>106</v>
      </c>
      <c r="S6" s="197"/>
      <c r="T6" s="274" t="s">
        <v>107</v>
      </c>
      <c r="U6" s="274" t="s">
        <v>115</v>
      </c>
      <c r="V6" s="282" t="s">
        <v>116</v>
      </c>
      <c r="W6" s="232"/>
      <c r="X6" s="292" t="s">
        <v>1</v>
      </c>
      <c r="Y6" s="275" t="s">
        <v>120</v>
      </c>
      <c r="Z6" s="276"/>
      <c r="AA6" s="276"/>
      <c r="AB6" s="276"/>
      <c r="AC6" s="276"/>
      <c r="AD6" s="276"/>
      <c r="AE6" s="276"/>
      <c r="AF6" s="276"/>
      <c r="AG6" s="277"/>
      <c r="AH6" s="278"/>
      <c r="AI6" s="292" t="s">
        <v>1</v>
      </c>
      <c r="AJ6" s="279" t="s">
        <v>121</v>
      </c>
      <c r="AK6" s="280"/>
      <c r="AL6" s="280"/>
      <c r="AM6" s="280"/>
      <c r="AN6" s="281"/>
      <c r="AO6" s="297" t="s">
        <v>139</v>
      </c>
      <c r="AP6" s="297"/>
      <c r="AQ6" s="297"/>
      <c r="AR6" s="283" t="s">
        <v>138</v>
      </c>
      <c r="AS6" s="284"/>
      <c r="AT6" s="285"/>
      <c r="AU6" s="239"/>
      <c r="AV6" s="239"/>
      <c r="AW6" s="239"/>
      <c r="AX6" s="239"/>
      <c r="AY6" s="239"/>
      <c r="AZ6" s="239"/>
      <c r="BA6" s="239"/>
      <c r="BB6" s="242"/>
      <c r="BC6" s="242"/>
      <c r="BD6" s="242"/>
      <c r="BE6" s="242"/>
      <c r="BF6" s="242"/>
      <c r="BG6" s="242"/>
      <c r="BH6" s="242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</row>
    <row r="7" spans="1:105" ht="108" customHeight="1">
      <c r="A7" s="306"/>
      <c r="B7" s="291"/>
      <c r="C7" s="291"/>
      <c r="D7" s="291"/>
      <c r="E7" s="245"/>
      <c r="F7" s="291"/>
      <c r="G7" s="245" t="s">
        <v>159</v>
      </c>
      <c r="H7" s="241" t="s">
        <v>161</v>
      </c>
      <c r="I7" s="241" t="s">
        <v>153</v>
      </c>
      <c r="J7" s="241" t="s">
        <v>152</v>
      </c>
      <c r="K7" s="274"/>
      <c r="L7" s="287"/>
      <c r="M7" s="288"/>
      <c r="N7" s="296"/>
      <c r="O7" s="274"/>
      <c r="P7" s="282"/>
      <c r="Q7" s="274"/>
      <c r="R7" s="274"/>
      <c r="S7" s="240" t="s">
        <v>114</v>
      </c>
      <c r="T7" s="274"/>
      <c r="U7" s="274"/>
      <c r="V7" s="282"/>
      <c r="W7" s="232"/>
      <c r="X7" s="292"/>
      <c r="Y7" s="198" t="s">
        <v>108</v>
      </c>
      <c r="Z7" s="240" t="s">
        <v>117</v>
      </c>
      <c r="AA7" s="240" t="s">
        <v>154</v>
      </c>
      <c r="AB7" s="240" t="s">
        <v>155</v>
      </c>
      <c r="AC7" s="240" t="s">
        <v>109</v>
      </c>
      <c r="AD7" s="240" t="s">
        <v>110</v>
      </c>
      <c r="AE7" s="240" t="s">
        <v>133</v>
      </c>
      <c r="AF7" s="240" t="s">
        <v>118</v>
      </c>
      <c r="AG7" s="173" t="s">
        <v>148</v>
      </c>
      <c r="AH7" s="173" t="s">
        <v>119</v>
      </c>
      <c r="AI7" s="292"/>
      <c r="AJ7" s="198" t="s">
        <v>110</v>
      </c>
      <c r="AK7" s="240" t="s">
        <v>122</v>
      </c>
      <c r="AL7" s="240" t="s">
        <v>123</v>
      </c>
      <c r="AM7" s="240" t="s">
        <v>124</v>
      </c>
      <c r="AN7" s="169" t="s">
        <v>125</v>
      </c>
      <c r="AO7" s="177" t="s">
        <v>128</v>
      </c>
      <c r="AP7" s="177" t="s">
        <v>145</v>
      </c>
      <c r="AQ7" s="177" t="s">
        <v>144</v>
      </c>
      <c r="AR7" s="189" t="s">
        <v>137</v>
      </c>
      <c r="AS7" s="189" t="s">
        <v>136</v>
      </c>
      <c r="AT7" s="177" t="s">
        <v>156</v>
      </c>
      <c r="AU7" s="190" t="s">
        <v>140</v>
      </c>
      <c r="AV7" s="190" t="s">
        <v>141</v>
      </c>
      <c r="AW7" s="218" t="s">
        <v>151</v>
      </c>
      <c r="AX7" s="182" t="s">
        <v>142</v>
      </c>
      <c r="AY7" s="182" t="s">
        <v>143</v>
      </c>
      <c r="AZ7" s="179"/>
      <c r="BA7" s="179"/>
      <c r="BB7" s="176" t="s">
        <v>129</v>
      </c>
      <c r="BC7" s="177" t="s">
        <v>146</v>
      </c>
      <c r="BD7" s="176" t="s">
        <v>147</v>
      </c>
      <c r="BE7" s="326" t="s">
        <v>131</v>
      </c>
      <c r="BF7" s="326" t="s">
        <v>130</v>
      </c>
      <c r="BG7" s="326" t="s">
        <v>132</v>
      </c>
      <c r="BH7" s="223" t="s">
        <v>157</v>
      </c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</row>
    <row r="8" spans="1:105" ht="15.75" thickBot="1">
      <c r="A8" s="307">
        <v>1</v>
      </c>
      <c r="B8" s="199">
        <v>2</v>
      </c>
      <c r="C8" s="199" t="s">
        <v>100</v>
      </c>
      <c r="D8" s="199" t="s">
        <v>101</v>
      </c>
      <c r="E8" s="199"/>
      <c r="F8" s="199">
        <v>3</v>
      </c>
      <c r="G8" s="199" t="s">
        <v>160</v>
      </c>
      <c r="H8" s="199">
        <v>4</v>
      </c>
      <c r="I8" s="199">
        <v>5</v>
      </c>
      <c r="J8" s="199">
        <v>6</v>
      </c>
      <c r="K8" s="185">
        <v>7</v>
      </c>
      <c r="L8" s="185">
        <v>8</v>
      </c>
      <c r="M8" s="185">
        <v>9</v>
      </c>
      <c r="N8" s="185" t="s">
        <v>134</v>
      </c>
      <c r="O8" s="185">
        <v>10</v>
      </c>
      <c r="P8" s="185">
        <v>11</v>
      </c>
      <c r="Q8" s="185">
        <v>12</v>
      </c>
      <c r="R8" s="185">
        <v>13</v>
      </c>
      <c r="S8" s="185">
        <v>14</v>
      </c>
      <c r="T8" s="185">
        <v>15</v>
      </c>
      <c r="U8" s="185">
        <v>16</v>
      </c>
      <c r="V8" s="200">
        <v>17</v>
      </c>
      <c r="W8" s="233"/>
      <c r="X8" s="201">
        <v>18</v>
      </c>
      <c r="Y8" s="202">
        <v>19</v>
      </c>
      <c r="Z8" s="185">
        <v>20</v>
      </c>
      <c r="AA8" s="185" t="s">
        <v>78</v>
      </c>
      <c r="AB8" s="185" t="s">
        <v>79</v>
      </c>
      <c r="AC8" s="185">
        <v>21</v>
      </c>
      <c r="AD8" s="185">
        <v>22</v>
      </c>
      <c r="AE8" s="185">
        <v>23</v>
      </c>
      <c r="AF8" s="185">
        <v>24</v>
      </c>
      <c r="AG8" s="201">
        <v>25</v>
      </c>
      <c r="AH8" s="203">
        <v>25</v>
      </c>
      <c r="AI8" s="201">
        <v>18</v>
      </c>
      <c r="AJ8" s="170">
        <v>26</v>
      </c>
      <c r="AK8" s="168">
        <v>27</v>
      </c>
      <c r="AL8" s="168">
        <v>28</v>
      </c>
      <c r="AM8" s="168">
        <v>29</v>
      </c>
      <c r="AN8" s="174">
        <v>30</v>
      </c>
      <c r="AO8" s="239">
        <v>31</v>
      </c>
      <c r="AP8" s="239">
        <v>32</v>
      </c>
      <c r="AQ8" s="239">
        <v>33</v>
      </c>
      <c r="AR8" s="191">
        <v>34</v>
      </c>
      <c r="AS8" s="191">
        <v>35</v>
      </c>
      <c r="AT8" s="191">
        <v>36</v>
      </c>
      <c r="AU8" s="192">
        <v>37</v>
      </c>
      <c r="AV8" s="191">
        <v>38</v>
      </c>
      <c r="AW8" s="239" t="s">
        <v>150</v>
      </c>
      <c r="AX8" s="180">
        <v>39</v>
      </c>
      <c r="AY8" s="180">
        <v>40</v>
      </c>
      <c r="AZ8" s="180"/>
      <c r="BA8" s="180"/>
      <c r="BB8" s="184">
        <v>41</v>
      </c>
      <c r="BC8" s="184">
        <v>42</v>
      </c>
      <c r="BD8" s="184">
        <v>36</v>
      </c>
      <c r="BE8" s="327">
        <v>37</v>
      </c>
      <c r="BF8" s="327">
        <v>38</v>
      </c>
      <c r="BG8" s="327">
        <v>39</v>
      </c>
      <c r="BH8" s="239">
        <v>40</v>
      </c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</row>
    <row r="9" spans="1:105" ht="15.75">
      <c r="A9" s="205">
        <v>1</v>
      </c>
      <c r="B9" s="308" t="s">
        <v>12</v>
      </c>
      <c r="C9" s="309">
        <f>F9-D9</f>
        <v>3179.6</v>
      </c>
      <c r="D9" s="221">
        <v>403.5</v>
      </c>
      <c r="E9" s="221">
        <v>3583.1</v>
      </c>
      <c r="F9" s="221">
        <v>3583.1</v>
      </c>
      <c r="G9" s="310">
        <v>263.91</v>
      </c>
      <c r="H9" s="163">
        <f>G9*1.022</f>
        <v>269.72</v>
      </c>
      <c r="I9" s="159">
        <f>P9*D9+T9</f>
        <v>3.3</v>
      </c>
      <c r="J9" s="159">
        <f>P9*C9+U9+R9</f>
        <v>266.42</v>
      </c>
      <c r="K9" s="311">
        <v>135</v>
      </c>
      <c r="L9" s="175">
        <v>0.03</v>
      </c>
      <c r="M9" s="175">
        <v>302.8</v>
      </c>
      <c r="N9" s="175">
        <f>F9+M9</f>
        <v>3885.9</v>
      </c>
      <c r="O9" s="175">
        <f>L9*M9</f>
        <v>9.08</v>
      </c>
      <c r="P9" s="204">
        <f>O9/F9</f>
        <v>0.002534</v>
      </c>
      <c r="Q9" s="311">
        <v>62</v>
      </c>
      <c r="R9" s="311">
        <v>63.33</v>
      </c>
      <c r="S9" s="205">
        <f>K9-Q9</f>
        <v>73</v>
      </c>
      <c r="T9" s="312">
        <v>2.28</v>
      </c>
      <c r="U9" s="163">
        <f>H9-R9-T9-O9</f>
        <v>195.03</v>
      </c>
      <c r="V9" s="164">
        <f>U9/S9</f>
        <v>2.67</v>
      </c>
      <c r="W9" s="234"/>
      <c r="X9" s="206" t="s">
        <v>12</v>
      </c>
      <c r="Y9" s="207">
        <v>14.34</v>
      </c>
      <c r="Z9" s="208">
        <f>Y9*J9</f>
        <v>3820.46</v>
      </c>
      <c r="AA9" s="186">
        <f>AC9*J9/H9</f>
        <v>15.17</v>
      </c>
      <c r="AB9" s="186">
        <f>AC9*I9/H9</f>
        <v>0.188</v>
      </c>
      <c r="AC9" s="186">
        <v>15.358</v>
      </c>
      <c r="AD9" s="208">
        <v>991.2</v>
      </c>
      <c r="AE9" s="159">
        <f>AD9*AA9</f>
        <v>15036.5</v>
      </c>
      <c r="AF9" s="208">
        <f>Z9+AE9</f>
        <v>18856.96</v>
      </c>
      <c r="AG9" s="220">
        <f>(AC9*AD9+H9*Y9)/H9</f>
        <v>70.78</v>
      </c>
      <c r="AH9" s="209">
        <f>AF9/J9</f>
        <v>70.78</v>
      </c>
      <c r="AI9" s="206" t="s">
        <v>12</v>
      </c>
      <c r="AJ9" s="171">
        <v>1590.78</v>
      </c>
      <c r="AK9" s="163">
        <f>AJ9*AB9</f>
        <v>299.07</v>
      </c>
      <c r="AL9" s="163">
        <f>Y9*I9</f>
        <v>47.32</v>
      </c>
      <c r="AM9" s="167">
        <f>AL9+AK9</f>
        <v>346.39</v>
      </c>
      <c r="AN9" s="175">
        <f>AM9/I9</f>
        <v>104.97</v>
      </c>
      <c r="AO9" s="239">
        <v>0</v>
      </c>
      <c r="AP9" s="160">
        <f>AO9-AQ9</f>
        <v>0</v>
      </c>
      <c r="AQ9" s="160">
        <f>(AX9+AY9)*D9</f>
        <v>0</v>
      </c>
      <c r="AR9" s="193">
        <v>100</v>
      </c>
      <c r="AS9" s="193">
        <f>F9/N9*100</f>
        <v>92.20773</v>
      </c>
      <c r="AT9" s="194">
        <f>AR9-AS9</f>
        <v>7.79227</v>
      </c>
      <c r="AU9" s="195">
        <f>AO9*AS9/100</f>
        <v>0</v>
      </c>
      <c r="AV9" s="195">
        <f>AO9*AT9/100</f>
        <v>0</v>
      </c>
      <c r="AW9" s="219">
        <f>AO9/F9</f>
        <v>0</v>
      </c>
      <c r="AX9" s="183">
        <f>AU9/F9</f>
        <v>0</v>
      </c>
      <c r="AY9" s="183">
        <f>AV9/F9</f>
        <v>0</v>
      </c>
      <c r="AZ9" s="206" t="s">
        <v>12</v>
      </c>
      <c r="BA9" s="181"/>
      <c r="BB9" s="166">
        <v>991.2</v>
      </c>
      <c r="BC9" s="166">
        <f>BB9*AP9</f>
        <v>0</v>
      </c>
      <c r="BD9" s="166">
        <f aca="true" t="shared" si="0" ref="BD9:BD53">BC9/C9</f>
        <v>0</v>
      </c>
      <c r="BE9" s="160">
        <f>AP9+AA9</f>
        <v>15.17</v>
      </c>
      <c r="BF9" s="160">
        <f>AQ9+AB9</f>
        <v>0.188</v>
      </c>
      <c r="BG9" s="160">
        <f aca="true" t="shared" si="1" ref="BG9:BG53">BE9+BF9</f>
        <v>15.358</v>
      </c>
      <c r="BH9" s="166">
        <f>AW9*C9</f>
        <v>0</v>
      </c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</row>
    <row r="10" spans="1:105" ht="15.75">
      <c r="A10" s="313">
        <v>2</v>
      </c>
      <c r="B10" s="227" t="s">
        <v>13</v>
      </c>
      <c r="C10" s="309">
        <f aca="true" t="shared" si="2" ref="C10:C60">F10-D10</f>
        <v>3172.7</v>
      </c>
      <c r="D10" s="221">
        <v>371.4</v>
      </c>
      <c r="E10" s="221">
        <v>3544.1</v>
      </c>
      <c r="F10" s="221">
        <v>3544.1</v>
      </c>
      <c r="G10" s="310">
        <v>297.5</v>
      </c>
      <c r="H10" s="163">
        <f aca="true" t="shared" si="3" ref="H10:H59">G10*1.022</f>
        <v>304.05</v>
      </c>
      <c r="I10" s="159">
        <f aca="true" t="shared" si="4" ref="I10:I58">P10*D10+T10</f>
        <v>2.47</v>
      </c>
      <c r="J10" s="159">
        <f aca="true" t="shared" si="5" ref="J10:J58">P10*C10+U10+R10</f>
        <v>301.59</v>
      </c>
      <c r="K10" s="311">
        <v>130</v>
      </c>
      <c r="L10" s="175">
        <v>0.03</v>
      </c>
      <c r="M10" s="162">
        <v>319.6</v>
      </c>
      <c r="N10" s="175">
        <f aca="true" t="shared" si="6" ref="N10:N58">F10+M10</f>
        <v>3863.7</v>
      </c>
      <c r="O10" s="175">
        <f aca="true" t="shared" si="7" ref="O10:O58">L10*M10</f>
        <v>9.59</v>
      </c>
      <c r="P10" s="204">
        <f aca="true" t="shared" si="8" ref="P10:P58">O10/F10</f>
        <v>0.002706</v>
      </c>
      <c r="Q10" s="311">
        <v>67</v>
      </c>
      <c r="R10" s="311">
        <v>100.81</v>
      </c>
      <c r="S10" s="205">
        <f aca="true" t="shared" si="9" ref="S10:S58">K10-Q10</f>
        <v>63</v>
      </c>
      <c r="T10" s="314">
        <v>1.464</v>
      </c>
      <c r="U10" s="163">
        <f aca="true" t="shared" si="10" ref="U10:U53">H10-R10-T10-O10</f>
        <v>192.19</v>
      </c>
      <c r="V10" s="164">
        <f aca="true" t="shared" si="11" ref="V10:V58">U10/S10</f>
        <v>3.05</v>
      </c>
      <c r="W10" s="234"/>
      <c r="X10" s="210" t="s">
        <v>13</v>
      </c>
      <c r="Y10" s="207">
        <v>14.34</v>
      </c>
      <c r="Z10" s="208">
        <f aca="true" t="shared" si="12" ref="Z10:Z53">Y10*J10</f>
        <v>4324.8</v>
      </c>
      <c r="AA10" s="186">
        <f aca="true" t="shared" si="13" ref="AA10:AA58">AC10*J10/H10</f>
        <v>17.143</v>
      </c>
      <c r="AB10" s="186">
        <f aca="true" t="shared" si="14" ref="AB10:AB58">AC10*I10/H10</f>
        <v>0.14</v>
      </c>
      <c r="AC10" s="186">
        <v>17.283</v>
      </c>
      <c r="AD10" s="208">
        <v>991.2</v>
      </c>
      <c r="AE10" s="159">
        <f aca="true" t="shared" si="15" ref="AE10:AE53">AD10*AA10</f>
        <v>16992.14</v>
      </c>
      <c r="AF10" s="159">
        <f aca="true" t="shared" si="16" ref="AF10:AF58">Z10+AE10</f>
        <v>21316.94</v>
      </c>
      <c r="AG10" s="220">
        <f aca="true" t="shared" si="17" ref="AG10:AG58">(AC10*AD10+H10*Y10)/H10</f>
        <v>70.68</v>
      </c>
      <c r="AH10" s="209">
        <f aca="true" t="shared" si="18" ref="AH10:AH58">AF10/J10</f>
        <v>70.68</v>
      </c>
      <c r="AI10" s="210" t="s">
        <v>13</v>
      </c>
      <c r="AJ10" s="172">
        <v>1590.78</v>
      </c>
      <c r="AK10" s="166">
        <f aca="true" t="shared" si="19" ref="AK10:AK58">AJ10*AB10</f>
        <v>222.71</v>
      </c>
      <c r="AL10" s="166">
        <f aca="true" t="shared" si="20" ref="AL10:AL58">Y10*I10</f>
        <v>35.42</v>
      </c>
      <c r="AM10" s="165">
        <f aca="true" t="shared" si="21" ref="AM10:AM58">AL10+AK10</f>
        <v>258.13</v>
      </c>
      <c r="AN10" s="162">
        <f aca="true" t="shared" si="22" ref="AN10:AN58">AM10/I10</f>
        <v>104.51</v>
      </c>
      <c r="AO10" s="239">
        <v>0</v>
      </c>
      <c r="AP10" s="160">
        <f aca="true" t="shared" si="23" ref="AP10:AP53">AO10-AQ10</f>
        <v>0</v>
      </c>
      <c r="AQ10" s="160">
        <f aca="true" t="shared" si="24" ref="AQ10:AQ58">(AX10+AY10)*D10</f>
        <v>0</v>
      </c>
      <c r="AR10" s="193">
        <v>100</v>
      </c>
      <c r="AS10" s="193">
        <f aca="true" t="shared" si="25" ref="AS10:AS58">F10/N10*100</f>
        <v>91.72814</v>
      </c>
      <c r="AT10" s="194">
        <f aca="true" t="shared" si="26" ref="AT10:AT58">AR10-AS10</f>
        <v>8.27186</v>
      </c>
      <c r="AU10" s="195">
        <f aca="true" t="shared" si="27" ref="AU10:AU58">AO10*AS10/100</f>
        <v>0</v>
      </c>
      <c r="AV10" s="195">
        <f aca="true" t="shared" si="28" ref="AV10:AV58">AO10*AT10/100</f>
        <v>0</v>
      </c>
      <c r="AW10" s="219">
        <f aca="true" t="shared" si="29" ref="AW10:AW53">AO10/F10</f>
        <v>0</v>
      </c>
      <c r="AX10" s="183">
        <f aca="true" t="shared" si="30" ref="AX10:AX58">AU10/F10</f>
        <v>0</v>
      </c>
      <c r="AY10" s="183">
        <f aca="true" t="shared" si="31" ref="AY10:AY58">AV10/F10</f>
        <v>0</v>
      </c>
      <c r="AZ10" s="210" t="s">
        <v>13</v>
      </c>
      <c r="BA10" s="181"/>
      <c r="BB10" s="166">
        <v>991.2</v>
      </c>
      <c r="BC10" s="166">
        <f aca="true" t="shared" si="32" ref="BC10:BC58">BB10*AP10</f>
        <v>0</v>
      </c>
      <c r="BD10" s="166">
        <f t="shared" si="0"/>
        <v>0</v>
      </c>
      <c r="BE10" s="160">
        <f aca="true" t="shared" si="33" ref="BE10:BE53">AP10+AA10</f>
        <v>17.143</v>
      </c>
      <c r="BF10" s="160">
        <f aca="true" t="shared" si="34" ref="BF10:BF53">AQ10+AB10</f>
        <v>0.14</v>
      </c>
      <c r="BG10" s="160">
        <f t="shared" si="1"/>
        <v>17.283</v>
      </c>
      <c r="BH10" s="166">
        <f aca="true" t="shared" si="35" ref="BH10:BH59">AW10*C10</f>
        <v>0</v>
      </c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</row>
    <row r="11" spans="1:105" s="236" customFormat="1" ht="15.75">
      <c r="A11" s="313">
        <v>3</v>
      </c>
      <c r="B11" s="227" t="s">
        <v>14</v>
      </c>
      <c r="C11" s="309">
        <f t="shared" si="2"/>
        <v>3843.8</v>
      </c>
      <c r="D11" s="221"/>
      <c r="E11" s="221">
        <v>3843.8</v>
      </c>
      <c r="F11" s="221">
        <v>3843.8</v>
      </c>
      <c r="G11" s="310">
        <v>293.6</v>
      </c>
      <c r="H11" s="163">
        <f t="shared" si="3"/>
        <v>300.06</v>
      </c>
      <c r="I11" s="159">
        <f t="shared" si="4"/>
        <v>0</v>
      </c>
      <c r="J11" s="159">
        <f t="shared" si="5"/>
        <v>300.06</v>
      </c>
      <c r="K11" s="311">
        <v>159</v>
      </c>
      <c r="L11" s="175">
        <v>0.03</v>
      </c>
      <c r="M11" s="162">
        <v>449</v>
      </c>
      <c r="N11" s="175">
        <f t="shared" si="6"/>
        <v>4292.8</v>
      </c>
      <c r="O11" s="175">
        <f t="shared" si="7"/>
        <v>13.47</v>
      </c>
      <c r="P11" s="204">
        <f t="shared" si="8"/>
        <v>0.003504</v>
      </c>
      <c r="Q11" s="311">
        <v>56</v>
      </c>
      <c r="R11" s="311">
        <v>52.75</v>
      </c>
      <c r="S11" s="205">
        <f t="shared" si="9"/>
        <v>103</v>
      </c>
      <c r="T11" s="314"/>
      <c r="U11" s="163">
        <f t="shared" si="10"/>
        <v>233.84</v>
      </c>
      <c r="V11" s="164">
        <f t="shared" si="11"/>
        <v>2.27</v>
      </c>
      <c r="W11" s="234"/>
      <c r="X11" s="210" t="s">
        <v>14</v>
      </c>
      <c r="Y11" s="207">
        <v>14.34</v>
      </c>
      <c r="Z11" s="208">
        <f t="shared" si="12"/>
        <v>4302.86</v>
      </c>
      <c r="AA11" s="186">
        <f>AC11*J11/H11</f>
        <v>17.253</v>
      </c>
      <c r="AB11" s="186">
        <f t="shared" si="14"/>
        <v>0</v>
      </c>
      <c r="AC11" s="186">
        <v>17.253</v>
      </c>
      <c r="AD11" s="208">
        <v>991.2</v>
      </c>
      <c r="AE11" s="159">
        <f t="shared" si="15"/>
        <v>17101.17</v>
      </c>
      <c r="AF11" s="159">
        <f t="shared" si="16"/>
        <v>21404.03</v>
      </c>
      <c r="AG11" s="220">
        <f t="shared" si="17"/>
        <v>71.33</v>
      </c>
      <c r="AH11" s="209">
        <f t="shared" si="18"/>
        <v>71.33</v>
      </c>
      <c r="AI11" s="210" t="s">
        <v>14</v>
      </c>
      <c r="AJ11" s="172">
        <v>1590.78</v>
      </c>
      <c r="AK11" s="166">
        <f t="shared" si="19"/>
        <v>0</v>
      </c>
      <c r="AL11" s="166">
        <f t="shared" si="20"/>
        <v>0</v>
      </c>
      <c r="AM11" s="165">
        <f t="shared" si="21"/>
        <v>0</v>
      </c>
      <c r="AN11" s="162" t="e">
        <f t="shared" si="22"/>
        <v>#DIV/0!</v>
      </c>
      <c r="AO11" s="239">
        <v>0</v>
      </c>
      <c r="AP11" s="160">
        <f t="shared" si="23"/>
        <v>0</v>
      </c>
      <c r="AQ11" s="160">
        <f t="shared" si="24"/>
        <v>0</v>
      </c>
      <c r="AR11" s="193">
        <v>100</v>
      </c>
      <c r="AS11" s="193">
        <f t="shared" si="25"/>
        <v>89.54063</v>
      </c>
      <c r="AT11" s="194">
        <f t="shared" si="26"/>
        <v>10.45937</v>
      </c>
      <c r="AU11" s="195">
        <f t="shared" si="27"/>
        <v>0</v>
      </c>
      <c r="AV11" s="195">
        <f t="shared" si="28"/>
        <v>0</v>
      </c>
      <c r="AW11" s="219">
        <f t="shared" si="29"/>
        <v>0</v>
      </c>
      <c r="AX11" s="183">
        <f t="shared" si="30"/>
        <v>0</v>
      </c>
      <c r="AY11" s="183">
        <f t="shared" si="31"/>
        <v>0</v>
      </c>
      <c r="AZ11" s="210" t="s">
        <v>14</v>
      </c>
      <c r="BA11" s="181"/>
      <c r="BB11" s="166">
        <v>991.2</v>
      </c>
      <c r="BC11" s="166">
        <f t="shared" si="32"/>
        <v>0</v>
      </c>
      <c r="BD11" s="166">
        <f t="shared" si="0"/>
        <v>0</v>
      </c>
      <c r="BE11" s="160">
        <f t="shared" si="33"/>
        <v>17.253</v>
      </c>
      <c r="BF11" s="160">
        <f t="shared" si="34"/>
        <v>0</v>
      </c>
      <c r="BG11" s="160">
        <f t="shared" si="1"/>
        <v>17.253</v>
      </c>
      <c r="BH11" s="166">
        <f t="shared" si="35"/>
        <v>0</v>
      </c>
      <c r="BI11" s="235"/>
      <c r="BJ11" s="235"/>
      <c r="BK11" s="235"/>
      <c r="BL11" s="235"/>
      <c r="BM11" s="235"/>
      <c r="BN11" s="235"/>
      <c r="BO11" s="235"/>
      <c r="BP11" s="235"/>
      <c r="BQ11" s="235"/>
      <c r="BR11" s="235"/>
      <c r="BS11" s="235"/>
      <c r="BT11" s="235"/>
      <c r="BU11" s="235"/>
      <c r="BV11" s="235"/>
      <c r="BW11" s="235"/>
      <c r="BX11" s="235"/>
      <c r="BY11" s="235"/>
      <c r="BZ11" s="235"/>
      <c r="CA11" s="235"/>
      <c r="CB11" s="235"/>
      <c r="CC11" s="235"/>
      <c r="CD11" s="235"/>
      <c r="CE11" s="235"/>
      <c r="CF11" s="235"/>
      <c r="CG11" s="235"/>
      <c r="CH11" s="235"/>
      <c r="CI11" s="235"/>
      <c r="CJ11" s="235"/>
      <c r="CK11" s="235"/>
      <c r="CL11" s="235"/>
      <c r="CM11" s="235"/>
      <c r="CN11" s="235"/>
      <c r="CO11" s="235"/>
      <c r="CP11" s="235"/>
      <c r="CQ11" s="235"/>
      <c r="CR11" s="235"/>
      <c r="CS11" s="235"/>
      <c r="CT11" s="235"/>
      <c r="CU11" s="235"/>
      <c r="CV11" s="235"/>
      <c r="CW11" s="235"/>
      <c r="CX11" s="235"/>
      <c r="CY11" s="235"/>
      <c r="CZ11" s="235"/>
      <c r="DA11" s="235"/>
    </row>
    <row r="12" spans="1:105" ht="15.75">
      <c r="A12" s="313">
        <v>4</v>
      </c>
      <c r="B12" s="227" t="s">
        <v>15</v>
      </c>
      <c r="C12" s="309">
        <f t="shared" si="2"/>
        <v>3377.9</v>
      </c>
      <c r="D12" s="221">
        <v>160.8</v>
      </c>
      <c r="E12" s="221">
        <v>3538.7</v>
      </c>
      <c r="F12" s="221">
        <v>3538.7</v>
      </c>
      <c r="G12" s="310">
        <v>389.2</v>
      </c>
      <c r="H12" s="163">
        <f t="shared" si="3"/>
        <v>397.76</v>
      </c>
      <c r="I12" s="159">
        <f>P12*D12+T12</f>
        <v>7.09</v>
      </c>
      <c r="J12" s="159">
        <f>P12*C12+U12+R12</f>
        <v>390.66</v>
      </c>
      <c r="K12" s="311">
        <v>136</v>
      </c>
      <c r="L12" s="175">
        <v>0.03</v>
      </c>
      <c r="M12" s="162">
        <v>410</v>
      </c>
      <c r="N12" s="175">
        <f t="shared" si="6"/>
        <v>3948.7</v>
      </c>
      <c r="O12" s="175">
        <f t="shared" si="7"/>
        <v>12.3</v>
      </c>
      <c r="P12" s="204">
        <f t="shared" si="8"/>
        <v>0.003476</v>
      </c>
      <c r="Q12" s="311">
        <v>52</v>
      </c>
      <c r="R12" s="311">
        <v>67.16</v>
      </c>
      <c r="S12" s="205">
        <f t="shared" si="9"/>
        <v>84</v>
      </c>
      <c r="T12" s="314">
        <v>6.536</v>
      </c>
      <c r="U12" s="163">
        <f t="shared" si="10"/>
        <v>311.76</v>
      </c>
      <c r="V12" s="164">
        <f t="shared" si="11"/>
        <v>3.71</v>
      </c>
      <c r="W12" s="234"/>
      <c r="X12" s="210" t="s">
        <v>15</v>
      </c>
      <c r="Y12" s="207">
        <v>14.34</v>
      </c>
      <c r="Z12" s="208">
        <f t="shared" si="12"/>
        <v>5602.06</v>
      </c>
      <c r="AA12" s="186">
        <f>AC12*J12/H12</f>
        <v>21.884</v>
      </c>
      <c r="AB12" s="186">
        <f>AC12*I12/H12</f>
        <v>0.397</v>
      </c>
      <c r="AC12" s="186">
        <v>22.282</v>
      </c>
      <c r="AD12" s="208">
        <v>991.2</v>
      </c>
      <c r="AE12" s="159">
        <f t="shared" si="15"/>
        <v>21691.42</v>
      </c>
      <c r="AF12" s="159">
        <f t="shared" si="16"/>
        <v>27293.48</v>
      </c>
      <c r="AG12" s="220">
        <f t="shared" si="17"/>
        <v>69.87</v>
      </c>
      <c r="AH12" s="209">
        <f t="shared" si="18"/>
        <v>69.87</v>
      </c>
      <c r="AI12" s="210" t="s">
        <v>15</v>
      </c>
      <c r="AJ12" s="172">
        <v>1590.78</v>
      </c>
      <c r="AK12" s="166">
        <f t="shared" si="19"/>
        <v>631.54</v>
      </c>
      <c r="AL12" s="166">
        <f t="shared" si="20"/>
        <v>101.67</v>
      </c>
      <c r="AM12" s="165">
        <f t="shared" si="21"/>
        <v>733.21</v>
      </c>
      <c r="AN12" s="162">
        <f t="shared" si="22"/>
        <v>103.41</v>
      </c>
      <c r="AO12" s="239">
        <v>0</v>
      </c>
      <c r="AP12" s="160">
        <f>AO12-AQ12</f>
        <v>0</v>
      </c>
      <c r="AQ12" s="160">
        <f>(AX12+AY12)*D12</f>
        <v>0</v>
      </c>
      <c r="AR12" s="193">
        <v>100</v>
      </c>
      <c r="AS12" s="193">
        <f t="shared" si="25"/>
        <v>89.61684</v>
      </c>
      <c r="AT12" s="194">
        <f t="shared" si="26"/>
        <v>10.38316</v>
      </c>
      <c r="AU12" s="195">
        <f t="shared" si="27"/>
        <v>0</v>
      </c>
      <c r="AV12" s="195">
        <f t="shared" si="28"/>
        <v>0</v>
      </c>
      <c r="AW12" s="219">
        <f t="shared" si="29"/>
        <v>0</v>
      </c>
      <c r="AX12" s="183">
        <f t="shared" si="30"/>
        <v>0</v>
      </c>
      <c r="AY12" s="183">
        <f t="shared" si="31"/>
        <v>0</v>
      </c>
      <c r="AZ12" s="210" t="s">
        <v>15</v>
      </c>
      <c r="BA12" s="181"/>
      <c r="BB12" s="166">
        <v>991.2</v>
      </c>
      <c r="BC12" s="166">
        <f t="shared" si="32"/>
        <v>0</v>
      </c>
      <c r="BD12" s="166">
        <f t="shared" si="0"/>
        <v>0</v>
      </c>
      <c r="BE12" s="160">
        <v>41.249</v>
      </c>
      <c r="BF12" s="160">
        <f t="shared" si="34"/>
        <v>0.397</v>
      </c>
      <c r="BG12" s="160">
        <v>42.569</v>
      </c>
      <c r="BH12" s="166">
        <f t="shared" si="35"/>
        <v>0</v>
      </c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</row>
    <row r="13" spans="1:105" ht="18" customHeight="1">
      <c r="A13" s="313">
        <v>5</v>
      </c>
      <c r="B13" s="227" t="s">
        <v>16</v>
      </c>
      <c r="C13" s="309">
        <f t="shared" si="2"/>
        <v>3833.1</v>
      </c>
      <c r="D13" s="221"/>
      <c r="E13" s="221">
        <v>3833.1</v>
      </c>
      <c r="F13" s="221">
        <v>3833.1</v>
      </c>
      <c r="G13" s="310">
        <v>336.92</v>
      </c>
      <c r="H13" s="163">
        <f t="shared" si="3"/>
        <v>344.33</v>
      </c>
      <c r="I13" s="159">
        <f t="shared" si="4"/>
        <v>0</v>
      </c>
      <c r="J13" s="159">
        <f>P13*C13+U13+R13</f>
        <v>344.33</v>
      </c>
      <c r="K13" s="311">
        <v>167</v>
      </c>
      <c r="L13" s="175">
        <v>0.03</v>
      </c>
      <c r="M13" s="162">
        <v>425</v>
      </c>
      <c r="N13" s="175">
        <f t="shared" si="6"/>
        <v>4258.1</v>
      </c>
      <c r="O13" s="175">
        <f t="shared" si="7"/>
        <v>12.75</v>
      </c>
      <c r="P13" s="204">
        <f t="shared" si="8"/>
        <v>0.003326</v>
      </c>
      <c r="Q13" s="311">
        <v>58</v>
      </c>
      <c r="R13" s="311">
        <v>66.05</v>
      </c>
      <c r="S13" s="205">
        <f t="shared" si="9"/>
        <v>109</v>
      </c>
      <c r="T13" s="314"/>
      <c r="U13" s="163">
        <f t="shared" si="10"/>
        <v>265.53</v>
      </c>
      <c r="V13" s="164">
        <f t="shared" si="11"/>
        <v>2.44</v>
      </c>
      <c r="W13" s="234"/>
      <c r="X13" s="210" t="s">
        <v>16</v>
      </c>
      <c r="Y13" s="207">
        <v>14.34</v>
      </c>
      <c r="Z13" s="208">
        <f t="shared" si="12"/>
        <v>4937.69</v>
      </c>
      <c r="AA13" s="186">
        <f t="shared" si="13"/>
        <v>19.965</v>
      </c>
      <c r="AB13" s="186">
        <f t="shared" si="14"/>
        <v>0</v>
      </c>
      <c r="AC13" s="186">
        <v>19.965</v>
      </c>
      <c r="AD13" s="208">
        <v>991.2</v>
      </c>
      <c r="AE13" s="159">
        <f t="shared" si="15"/>
        <v>19789.31</v>
      </c>
      <c r="AF13" s="159">
        <f t="shared" si="16"/>
        <v>24727</v>
      </c>
      <c r="AG13" s="220">
        <f t="shared" si="17"/>
        <v>71.81</v>
      </c>
      <c r="AH13" s="209">
        <f t="shared" si="18"/>
        <v>71.81</v>
      </c>
      <c r="AI13" s="210" t="s">
        <v>16</v>
      </c>
      <c r="AJ13" s="172">
        <v>1590.78</v>
      </c>
      <c r="AK13" s="166">
        <f t="shared" si="19"/>
        <v>0</v>
      </c>
      <c r="AL13" s="166">
        <f t="shared" si="20"/>
        <v>0</v>
      </c>
      <c r="AM13" s="165">
        <f t="shared" si="21"/>
        <v>0</v>
      </c>
      <c r="AN13" s="162" t="e">
        <f t="shared" si="22"/>
        <v>#DIV/0!</v>
      </c>
      <c r="AO13" s="239">
        <v>0</v>
      </c>
      <c r="AP13" s="160">
        <f t="shared" si="23"/>
        <v>0</v>
      </c>
      <c r="AQ13" s="160">
        <f t="shared" si="24"/>
        <v>0</v>
      </c>
      <c r="AR13" s="193">
        <v>100</v>
      </c>
      <c r="AS13" s="193">
        <f t="shared" si="25"/>
        <v>90.01902</v>
      </c>
      <c r="AT13" s="194">
        <f t="shared" si="26"/>
        <v>9.98098</v>
      </c>
      <c r="AU13" s="195">
        <f t="shared" si="27"/>
        <v>0</v>
      </c>
      <c r="AV13" s="195">
        <f t="shared" si="28"/>
        <v>0</v>
      </c>
      <c r="AW13" s="219">
        <f t="shared" si="29"/>
        <v>0</v>
      </c>
      <c r="AX13" s="183">
        <f t="shared" si="30"/>
        <v>0</v>
      </c>
      <c r="AY13" s="183">
        <f t="shared" si="31"/>
        <v>0</v>
      </c>
      <c r="AZ13" s="210" t="s">
        <v>16</v>
      </c>
      <c r="BA13" s="181"/>
      <c r="BB13" s="166">
        <v>991.2</v>
      </c>
      <c r="BC13" s="166">
        <f t="shared" si="32"/>
        <v>0</v>
      </c>
      <c r="BD13" s="166">
        <f t="shared" si="0"/>
        <v>0</v>
      </c>
      <c r="BE13" s="160">
        <f t="shared" si="33"/>
        <v>19.965</v>
      </c>
      <c r="BF13" s="160">
        <f t="shared" si="34"/>
        <v>0</v>
      </c>
      <c r="BG13" s="160">
        <f t="shared" si="1"/>
        <v>19.965</v>
      </c>
      <c r="BH13" s="166">
        <f t="shared" si="35"/>
        <v>0</v>
      </c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</row>
    <row r="14" spans="1:105" ht="15.75">
      <c r="A14" s="313">
        <v>6</v>
      </c>
      <c r="B14" s="227" t="s">
        <v>17</v>
      </c>
      <c r="C14" s="309">
        <f t="shared" si="2"/>
        <v>3126.5</v>
      </c>
      <c r="D14" s="221">
        <v>407.2</v>
      </c>
      <c r="E14" s="221">
        <v>3533.7</v>
      </c>
      <c r="F14" s="221">
        <v>3533.7</v>
      </c>
      <c r="G14" s="310">
        <v>238.56</v>
      </c>
      <c r="H14" s="163">
        <f t="shared" si="3"/>
        <v>243.81</v>
      </c>
      <c r="I14" s="159">
        <f t="shared" si="4"/>
        <v>3.59</v>
      </c>
      <c r="J14" s="159">
        <f t="shared" si="5"/>
        <v>240.22</v>
      </c>
      <c r="K14" s="311">
        <v>118</v>
      </c>
      <c r="L14" s="175">
        <v>0.03</v>
      </c>
      <c r="M14" s="162">
        <v>313.9</v>
      </c>
      <c r="N14" s="175">
        <f t="shared" si="6"/>
        <v>3847.6</v>
      </c>
      <c r="O14" s="175">
        <f t="shared" si="7"/>
        <v>9.42</v>
      </c>
      <c r="P14" s="204">
        <f t="shared" si="8"/>
        <v>0.002666</v>
      </c>
      <c r="Q14" s="311">
        <v>46</v>
      </c>
      <c r="R14" s="311">
        <v>55.13</v>
      </c>
      <c r="S14" s="205">
        <f t="shared" si="9"/>
        <v>72</v>
      </c>
      <c r="T14" s="314">
        <v>2.509</v>
      </c>
      <c r="U14" s="163">
        <f t="shared" si="10"/>
        <v>176.75</v>
      </c>
      <c r="V14" s="164">
        <f t="shared" si="11"/>
        <v>2.45</v>
      </c>
      <c r="W14" s="234"/>
      <c r="X14" s="210" t="s">
        <v>17</v>
      </c>
      <c r="Y14" s="207">
        <v>14.34</v>
      </c>
      <c r="Z14" s="208">
        <f t="shared" si="12"/>
        <v>3444.75</v>
      </c>
      <c r="AA14" s="186">
        <f t="shared" si="13"/>
        <v>13.684</v>
      </c>
      <c r="AB14" s="186">
        <f t="shared" si="14"/>
        <v>0.205</v>
      </c>
      <c r="AC14" s="186">
        <v>13.889</v>
      </c>
      <c r="AD14" s="208">
        <v>991.2</v>
      </c>
      <c r="AE14" s="159">
        <f t="shared" si="15"/>
        <v>13563.58</v>
      </c>
      <c r="AF14" s="159">
        <f t="shared" si="16"/>
        <v>17008.33</v>
      </c>
      <c r="AG14" s="220">
        <f t="shared" si="17"/>
        <v>70.81</v>
      </c>
      <c r="AH14" s="209">
        <f t="shared" si="18"/>
        <v>70.8</v>
      </c>
      <c r="AI14" s="210" t="s">
        <v>17</v>
      </c>
      <c r="AJ14" s="172">
        <v>1590.78</v>
      </c>
      <c r="AK14" s="166">
        <f t="shared" si="19"/>
        <v>326.11</v>
      </c>
      <c r="AL14" s="166">
        <f t="shared" si="20"/>
        <v>51.48</v>
      </c>
      <c r="AM14" s="165">
        <f t="shared" si="21"/>
        <v>377.59</v>
      </c>
      <c r="AN14" s="162">
        <f t="shared" si="22"/>
        <v>105.18</v>
      </c>
      <c r="AO14" s="239">
        <v>0</v>
      </c>
      <c r="AP14" s="160">
        <f t="shared" si="23"/>
        <v>0</v>
      </c>
      <c r="AQ14" s="160">
        <f t="shared" si="24"/>
        <v>0</v>
      </c>
      <c r="AR14" s="193">
        <v>100</v>
      </c>
      <c r="AS14" s="193">
        <f t="shared" si="25"/>
        <v>91.84167</v>
      </c>
      <c r="AT14" s="194">
        <f t="shared" si="26"/>
        <v>8.15833</v>
      </c>
      <c r="AU14" s="195">
        <f t="shared" si="27"/>
        <v>0</v>
      </c>
      <c r="AV14" s="195">
        <f t="shared" si="28"/>
        <v>0</v>
      </c>
      <c r="AW14" s="219">
        <f t="shared" si="29"/>
        <v>0</v>
      </c>
      <c r="AX14" s="183">
        <f t="shared" si="30"/>
        <v>0</v>
      </c>
      <c r="AY14" s="183">
        <f t="shared" si="31"/>
        <v>0</v>
      </c>
      <c r="AZ14" s="210" t="s">
        <v>17</v>
      </c>
      <c r="BA14" s="181"/>
      <c r="BB14" s="166">
        <v>991.2</v>
      </c>
      <c r="BC14" s="166">
        <f t="shared" si="32"/>
        <v>0</v>
      </c>
      <c r="BD14" s="166">
        <f t="shared" si="0"/>
        <v>0</v>
      </c>
      <c r="BE14" s="160">
        <f t="shared" si="33"/>
        <v>13.684</v>
      </c>
      <c r="BF14" s="160">
        <f t="shared" si="34"/>
        <v>0.205</v>
      </c>
      <c r="BG14" s="160">
        <f t="shared" si="1"/>
        <v>13.889</v>
      </c>
      <c r="BH14" s="166">
        <f t="shared" si="35"/>
        <v>0</v>
      </c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</row>
    <row r="15" spans="1:105" ht="15.75">
      <c r="A15" s="313">
        <v>7</v>
      </c>
      <c r="B15" s="227" t="s">
        <v>18</v>
      </c>
      <c r="C15" s="309">
        <f t="shared" si="2"/>
        <v>3415.5</v>
      </c>
      <c r="D15" s="221">
        <v>41.3</v>
      </c>
      <c r="E15" s="221">
        <v>3456.8</v>
      </c>
      <c r="F15" s="221">
        <v>3456.8</v>
      </c>
      <c r="G15" s="310">
        <v>354.23</v>
      </c>
      <c r="H15" s="163">
        <f t="shared" si="3"/>
        <v>362.02</v>
      </c>
      <c r="I15" s="159">
        <f t="shared" si="4"/>
        <v>0.3</v>
      </c>
      <c r="J15" s="159">
        <f t="shared" si="5"/>
        <v>361.72</v>
      </c>
      <c r="K15" s="311">
        <v>130</v>
      </c>
      <c r="L15" s="175">
        <v>0.03</v>
      </c>
      <c r="M15" s="162">
        <v>324</v>
      </c>
      <c r="N15" s="175">
        <f t="shared" si="6"/>
        <v>3780.8</v>
      </c>
      <c r="O15" s="175">
        <f t="shared" si="7"/>
        <v>9.72</v>
      </c>
      <c r="P15" s="204">
        <f t="shared" si="8"/>
        <v>0.002812</v>
      </c>
      <c r="Q15" s="311">
        <v>71</v>
      </c>
      <c r="R15" s="311">
        <v>93.24</v>
      </c>
      <c r="S15" s="205">
        <f t="shared" si="9"/>
        <v>59</v>
      </c>
      <c r="T15" s="314">
        <v>0.183</v>
      </c>
      <c r="U15" s="163">
        <f t="shared" si="10"/>
        <v>258.88</v>
      </c>
      <c r="V15" s="164">
        <f t="shared" si="11"/>
        <v>4.39</v>
      </c>
      <c r="W15" s="234"/>
      <c r="X15" s="210" t="s">
        <v>18</v>
      </c>
      <c r="Y15" s="207">
        <v>14.34</v>
      </c>
      <c r="Z15" s="208">
        <f t="shared" si="12"/>
        <v>5187.06</v>
      </c>
      <c r="AA15" s="186">
        <f t="shared" si="13"/>
        <v>20.551</v>
      </c>
      <c r="AB15" s="186">
        <f t="shared" si="14"/>
        <v>0.017</v>
      </c>
      <c r="AC15" s="186">
        <v>20.568</v>
      </c>
      <c r="AD15" s="208">
        <v>991.2</v>
      </c>
      <c r="AE15" s="159">
        <f t="shared" si="15"/>
        <v>20370.15</v>
      </c>
      <c r="AF15" s="159">
        <f t="shared" si="16"/>
        <v>25557.21</v>
      </c>
      <c r="AG15" s="220">
        <f t="shared" si="17"/>
        <v>70.65</v>
      </c>
      <c r="AH15" s="209">
        <f t="shared" si="18"/>
        <v>70.65</v>
      </c>
      <c r="AI15" s="210" t="s">
        <v>18</v>
      </c>
      <c r="AJ15" s="172">
        <v>1590.78</v>
      </c>
      <c r="AK15" s="166">
        <f t="shared" si="19"/>
        <v>27.04</v>
      </c>
      <c r="AL15" s="166">
        <f t="shared" si="20"/>
        <v>4.3</v>
      </c>
      <c r="AM15" s="165">
        <f t="shared" si="21"/>
        <v>31.34</v>
      </c>
      <c r="AN15" s="162">
        <f t="shared" si="22"/>
        <v>104.47</v>
      </c>
      <c r="AO15" s="239">
        <v>0</v>
      </c>
      <c r="AP15" s="160">
        <f t="shared" si="23"/>
        <v>0</v>
      </c>
      <c r="AQ15" s="160">
        <f t="shared" si="24"/>
        <v>0</v>
      </c>
      <c r="AR15" s="193">
        <v>100</v>
      </c>
      <c r="AS15" s="193">
        <f t="shared" si="25"/>
        <v>91.43039</v>
      </c>
      <c r="AT15" s="194">
        <f t="shared" si="26"/>
        <v>8.56961</v>
      </c>
      <c r="AU15" s="195">
        <f t="shared" si="27"/>
        <v>0</v>
      </c>
      <c r="AV15" s="195">
        <f t="shared" si="28"/>
        <v>0</v>
      </c>
      <c r="AW15" s="219">
        <f t="shared" si="29"/>
        <v>0</v>
      </c>
      <c r="AX15" s="183">
        <f t="shared" si="30"/>
        <v>0</v>
      </c>
      <c r="AY15" s="183">
        <f t="shared" si="31"/>
        <v>0</v>
      </c>
      <c r="AZ15" s="210" t="s">
        <v>18</v>
      </c>
      <c r="BA15" s="181"/>
      <c r="BB15" s="166">
        <v>991.2</v>
      </c>
      <c r="BC15" s="166">
        <f t="shared" si="32"/>
        <v>0</v>
      </c>
      <c r="BD15" s="166">
        <f t="shared" si="0"/>
        <v>0</v>
      </c>
      <c r="BE15" s="160">
        <f t="shared" si="33"/>
        <v>20.551</v>
      </c>
      <c r="BF15" s="160">
        <f t="shared" si="34"/>
        <v>0.017</v>
      </c>
      <c r="BG15" s="160">
        <f t="shared" si="1"/>
        <v>20.568</v>
      </c>
      <c r="BH15" s="166">
        <f t="shared" si="35"/>
        <v>0</v>
      </c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</row>
    <row r="16" spans="1:105" ht="15.75">
      <c r="A16" s="313">
        <v>8</v>
      </c>
      <c r="B16" s="227" t="s">
        <v>19</v>
      </c>
      <c r="C16" s="309">
        <f t="shared" si="2"/>
        <v>3125.7</v>
      </c>
      <c r="D16" s="221">
        <v>360.5</v>
      </c>
      <c r="E16" s="221">
        <v>3486.2</v>
      </c>
      <c r="F16" s="221">
        <v>3486.2</v>
      </c>
      <c r="G16" s="310">
        <v>248.8</v>
      </c>
      <c r="H16" s="163">
        <f t="shared" si="3"/>
        <v>254.27</v>
      </c>
      <c r="I16" s="159">
        <f t="shared" si="4"/>
        <v>3.65</v>
      </c>
      <c r="J16" s="159">
        <f t="shared" si="5"/>
        <v>250.61</v>
      </c>
      <c r="K16" s="311">
        <v>136</v>
      </c>
      <c r="L16" s="175">
        <v>0.03</v>
      </c>
      <c r="M16" s="162">
        <v>308</v>
      </c>
      <c r="N16" s="175">
        <f t="shared" si="6"/>
        <v>3794.2</v>
      </c>
      <c r="O16" s="175">
        <f t="shared" si="7"/>
        <v>9.24</v>
      </c>
      <c r="P16" s="204">
        <f t="shared" si="8"/>
        <v>0.00265</v>
      </c>
      <c r="Q16" s="311">
        <v>62</v>
      </c>
      <c r="R16" s="311">
        <v>75.8</v>
      </c>
      <c r="S16" s="205">
        <f t="shared" si="9"/>
        <v>74</v>
      </c>
      <c r="T16" s="314">
        <v>2.698</v>
      </c>
      <c r="U16" s="163">
        <f t="shared" si="10"/>
        <v>166.53</v>
      </c>
      <c r="V16" s="164">
        <f t="shared" si="11"/>
        <v>2.25</v>
      </c>
      <c r="W16" s="234"/>
      <c r="X16" s="210" t="s">
        <v>19</v>
      </c>
      <c r="Y16" s="207">
        <v>14.34</v>
      </c>
      <c r="Z16" s="208">
        <f t="shared" si="12"/>
        <v>3593.75</v>
      </c>
      <c r="AA16" s="186">
        <f t="shared" si="13"/>
        <v>14.502</v>
      </c>
      <c r="AB16" s="186">
        <f t="shared" si="14"/>
        <v>0.211</v>
      </c>
      <c r="AC16" s="186">
        <v>14.714</v>
      </c>
      <c r="AD16" s="208">
        <v>991.2</v>
      </c>
      <c r="AE16" s="159">
        <f t="shared" si="15"/>
        <v>14374.38</v>
      </c>
      <c r="AF16" s="159">
        <f t="shared" si="16"/>
        <v>17968.13</v>
      </c>
      <c r="AG16" s="220">
        <f t="shared" si="17"/>
        <v>71.7</v>
      </c>
      <c r="AH16" s="209">
        <f t="shared" si="18"/>
        <v>71.7</v>
      </c>
      <c r="AI16" s="210" t="s">
        <v>19</v>
      </c>
      <c r="AJ16" s="172">
        <v>1590.78</v>
      </c>
      <c r="AK16" s="166">
        <f t="shared" si="19"/>
        <v>335.65</v>
      </c>
      <c r="AL16" s="166">
        <f t="shared" si="20"/>
        <v>52.34</v>
      </c>
      <c r="AM16" s="165">
        <f t="shared" si="21"/>
        <v>387.99</v>
      </c>
      <c r="AN16" s="162">
        <f t="shared" si="22"/>
        <v>106.3</v>
      </c>
      <c r="AO16" s="239">
        <v>0</v>
      </c>
      <c r="AP16" s="160">
        <f t="shared" si="23"/>
        <v>0</v>
      </c>
      <c r="AQ16" s="160">
        <f t="shared" si="24"/>
        <v>0</v>
      </c>
      <c r="AR16" s="193">
        <v>100</v>
      </c>
      <c r="AS16" s="193">
        <f t="shared" si="25"/>
        <v>91.88235</v>
      </c>
      <c r="AT16" s="194">
        <f t="shared" si="26"/>
        <v>8.11765</v>
      </c>
      <c r="AU16" s="195">
        <f t="shared" si="27"/>
        <v>0</v>
      </c>
      <c r="AV16" s="195">
        <f t="shared" si="28"/>
        <v>0</v>
      </c>
      <c r="AW16" s="219">
        <f t="shared" si="29"/>
        <v>0</v>
      </c>
      <c r="AX16" s="183">
        <f t="shared" si="30"/>
        <v>0</v>
      </c>
      <c r="AY16" s="183">
        <f t="shared" si="31"/>
        <v>0</v>
      </c>
      <c r="AZ16" s="210" t="s">
        <v>19</v>
      </c>
      <c r="BA16" s="181"/>
      <c r="BB16" s="166">
        <v>991.2</v>
      </c>
      <c r="BC16" s="166">
        <f t="shared" si="32"/>
        <v>0</v>
      </c>
      <c r="BD16" s="166">
        <f t="shared" si="0"/>
        <v>0</v>
      </c>
      <c r="BE16" s="160">
        <v>27.387</v>
      </c>
      <c r="BF16" s="160">
        <f t="shared" si="34"/>
        <v>0.211</v>
      </c>
      <c r="BG16" s="160">
        <v>29.083</v>
      </c>
      <c r="BH16" s="166">
        <f t="shared" si="35"/>
        <v>0</v>
      </c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</row>
    <row r="17" spans="1:105" ht="15.75">
      <c r="A17" s="313">
        <v>9</v>
      </c>
      <c r="B17" s="227" t="s">
        <v>20</v>
      </c>
      <c r="C17" s="309">
        <f t="shared" si="2"/>
        <v>3858.3</v>
      </c>
      <c r="D17" s="221"/>
      <c r="E17" s="221">
        <v>3858.3</v>
      </c>
      <c r="F17" s="221">
        <v>3858.3</v>
      </c>
      <c r="G17" s="310">
        <v>310.5</v>
      </c>
      <c r="H17" s="163">
        <f t="shared" si="3"/>
        <v>317.33</v>
      </c>
      <c r="I17" s="159">
        <f t="shared" si="4"/>
        <v>0</v>
      </c>
      <c r="J17" s="159">
        <f t="shared" si="5"/>
        <v>317.33</v>
      </c>
      <c r="K17" s="311">
        <v>141</v>
      </c>
      <c r="L17" s="175">
        <v>0.03</v>
      </c>
      <c r="M17" s="162">
        <v>434</v>
      </c>
      <c r="N17" s="175">
        <f t="shared" si="6"/>
        <v>4292.3</v>
      </c>
      <c r="O17" s="175">
        <f t="shared" si="7"/>
        <v>13.02</v>
      </c>
      <c r="P17" s="204">
        <f t="shared" si="8"/>
        <v>0.003375</v>
      </c>
      <c r="Q17" s="311">
        <v>65</v>
      </c>
      <c r="R17" s="311">
        <v>88.48</v>
      </c>
      <c r="S17" s="205">
        <f t="shared" si="9"/>
        <v>76</v>
      </c>
      <c r="T17" s="314"/>
      <c r="U17" s="163">
        <f t="shared" si="10"/>
        <v>215.83</v>
      </c>
      <c r="V17" s="164">
        <f t="shared" si="11"/>
        <v>2.84</v>
      </c>
      <c r="W17" s="234"/>
      <c r="X17" s="210" t="s">
        <v>20</v>
      </c>
      <c r="Y17" s="207">
        <v>14.34</v>
      </c>
      <c r="Z17" s="208">
        <f t="shared" si="12"/>
        <v>4550.51</v>
      </c>
      <c r="AA17" s="186">
        <f t="shared" si="13"/>
        <v>18.223</v>
      </c>
      <c r="AB17" s="186">
        <f t="shared" si="14"/>
        <v>0</v>
      </c>
      <c r="AC17" s="186">
        <v>18.223</v>
      </c>
      <c r="AD17" s="208">
        <v>991.2</v>
      </c>
      <c r="AE17" s="159">
        <f t="shared" si="15"/>
        <v>18062.64</v>
      </c>
      <c r="AF17" s="159">
        <f t="shared" si="16"/>
        <v>22613.15</v>
      </c>
      <c r="AG17" s="220">
        <f t="shared" si="17"/>
        <v>71.26</v>
      </c>
      <c r="AH17" s="209">
        <f t="shared" si="18"/>
        <v>71.26</v>
      </c>
      <c r="AI17" s="210" t="s">
        <v>20</v>
      </c>
      <c r="AJ17" s="172">
        <v>1590.78</v>
      </c>
      <c r="AK17" s="166">
        <f t="shared" si="19"/>
        <v>0</v>
      </c>
      <c r="AL17" s="166">
        <f t="shared" si="20"/>
        <v>0</v>
      </c>
      <c r="AM17" s="165">
        <f t="shared" si="21"/>
        <v>0</v>
      </c>
      <c r="AN17" s="162" t="e">
        <f t="shared" si="22"/>
        <v>#DIV/0!</v>
      </c>
      <c r="AO17" s="239">
        <v>0</v>
      </c>
      <c r="AP17" s="160">
        <f t="shared" si="23"/>
        <v>0</v>
      </c>
      <c r="AQ17" s="160">
        <f t="shared" si="24"/>
        <v>0</v>
      </c>
      <c r="AR17" s="193">
        <v>100</v>
      </c>
      <c r="AS17" s="193">
        <f t="shared" si="25"/>
        <v>89.88887</v>
      </c>
      <c r="AT17" s="194">
        <f t="shared" si="26"/>
        <v>10.11113</v>
      </c>
      <c r="AU17" s="195">
        <f t="shared" si="27"/>
        <v>0</v>
      </c>
      <c r="AV17" s="195">
        <f t="shared" si="28"/>
        <v>0</v>
      </c>
      <c r="AW17" s="219">
        <f t="shared" si="29"/>
        <v>0</v>
      </c>
      <c r="AX17" s="183">
        <f t="shared" si="30"/>
        <v>0</v>
      </c>
      <c r="AY17" s="183">
        <f t="shared" si="31"/>
        <v>0</v>
      </c>
      <c r="AZ17" s="210" t="s">
        <v>20</v>
      </c>
      <c r="BA17" s="181"/>
      <c r="BB17" s="166">
        <v>991.2</v>
      </c>
      <c r="BC17" s="166">
        <f t="shared" si="32"/>
        <v>0</v>
      </c>
      <c r="BD17" s="166">
        <f t="shared" si="0"/>
        <v>0</v>
      </c>
      <c r="BE17" s="160">
        <f t="shared" si="33"/>
        <v>18.223</v>
      </c>
      <c r="BF17" s="160">
        <f t="shared" si="34"/>
        <v>0</v>
      </c>
      <c r="BG17" s="160">
        <f t="shared" si="1"/>
        <v>18.223</v>
      </c>
      <c r="BH17" s="166">
        <f t="shared" si="35"/>
        <v>0</v>
      </c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</row>
    <row r="18" spans="1:105" ht="15.75">
      <c r="A18" s="313">
        <v>10</v>
      </c>
      <c r="B18" s="227" t="s">
        <v>21</v>
      </c>
      <c r="C18" s="309">
        <f t="shared" si="2"/>
        <v>3223.4</v>
      </c>
      <c r="D18" s="221"/>
      <c r="E18" s="221">
        <v>3223.4</v>
      </c>
      <c r="F18" s="221">
        <v>3223.4</v>
      </c>
      <c r="G18" s="310">
        <v>261.19</v>
      </c>
      <c r="H18" s="163">
        <f t="shared" si="3"/>
        <v>266.94</v>
      </c>
      <c r="I18" s="159">
        <f t="shared" si="4"/>
        <v>0</v>
      </c>
      <c r="J18" s="159">
        <f t="shared" si="5"/>
        <v>266.94</v>
      </c>
      <c r="K18" s="311">
        <v>150</v>
      </c>
      <c r="L18" s="175">
        <v>0.03</v>
      </c>
      <c r="M18" s="162">
        <v>278.5</v>
      </c>
      <c r="N18" s="175">
        <f t="shared" si="6"/>
        <v>3501.9</v>
      </c>
      <c r="O18" s="175">
        <f t="shared" si="7"/>
        <v>8.36</v>
      </c>
      <c r="P18" s="204">
        <f t="shared" si="8"/>
        <v>0.002594</v>
      </c>
      <c r="Q18" s="311">
        <v>67</v>
      </c>
      <c r="R18" s="311">
        <v>71.14</v>
      </c>
      <c r="S18" s="205">
        <f t="shared" si="9"/>
        <v>83</v>
      </c>
      <c r="T18" s="314"/>
      <c r="U18" s="163">
        <f t="shared" si="10"/>
        <v>187.44</v>
      </c>
      <c r="V18" s="164">
        <f t="shared" si="11"/>
        <v>2.26</v>
      </c>
      <c r="W18" s="234"/>
      <c r="X18" s="210" t="s">
        <v>21</v>
      </c>
      <c r="Y18" s="207">
        <v>14.34</v>
      </c>
      <c r="Z18" s="208">
        <f t="shared" si="12"/>
        <v>3827.92</v>
      </c>
      <c r="AA18" s="186">
        <f t="shared" si="13"/>
        <v>15.305</v>
      </c>
      <c r="AB18" s="186">
        <f t="shared" si="14"/>
        <v>0</v>
      </c>
      <c r="AC18" s="186">
        <v>15.305</v>
      </c>
      <c r="AD18" s="208">
        <v>991.2</v>
      </c>
      <c r="AE18" s="159">
        <f t="shared" si="15"/>
        <v>15170.32</v>
      </c>
      <c r="AF18" s="159">
        <f t="shared" si="16"/>
        <v>18998.24</v>
      </c>
      <c r="AG18" s="220">
        <f t="shared" si="17"/>
        <v>71.17</v>
      </c>
      <c r="AH18" s="209">
        <f t="shared" si="18"/>
        <v>71.17</v>
      </c>
      <c r="AI18" s="210" t="s">
        <v>21</v>
      </c>
      <c r="AJ18" s="172">
        <v>1590.78</v>
      </c>
      <c r="AK18" s="166">
        <f t="shared" si="19"/>
        <v>0</v>
      </c>
      <c r="AL18" s="166">
        <f t="shared" si="20"/>
        <v>0</v>
      </c>
      <c r="AM18" s="165">
        <f t="shared" si="21"/>
        <v>0</v>
      </c>
      <c r="AN18" s="162" t="e">
        <f t="shared" si="22"/>
        <v>#DIV/0!</v>
      </c>
      <c r="AO18" s="239">
        <v>0</v>
      </c>
      <c r="AP18" s="160">
        <f t="shared" si="23"/>
        <v>0</v>
      </c>
      <c r="AQ18" s="160">
        <f t="shared" si="24"/>
        <v>0</v>
      </c>
      <c r="AR18" s="193">
        <v>100</v>
      </c>
      <c r="AS18" s="193">
        <f t="shared" si="25"/>
        <v>92.04717</v>
      </c>
      <c r="AT18" s="194">
        <f t="shared" si="26"/>
        <v>7.95283</v>
      </c>
      <c r="AU18" s="195">
        <f t="shared" si="27"/>
        <v>0</v>
      </c>
      <c r="AV18" s="195">
        <f t="shared" si="28"/>
        <v>0</v>
      </c>
      <c r="AW18" s="219">
        <f t="shared" si="29"/>
        <v>0</v>
      </c>
      <c r="AX18" s="183">
        <f t="shared" si="30"/>
        <v>0</v>
      </c>
      <c r="AY18" s="183">
        <f t="shared" si="31"/>
        <v>0</v>
      </c>
      <c r="AZ18" s="210" t="s">
        <v>21</v>
      </c>
      <c r="BA18" s="181"/>
      <c r="BB18" s="166">
        <v>991.2</v>
      </c>
      <c r="BC18" s="166">
        <f t="shared" si="32"/>
        <v>0</v>
      </c>
      <c r="BD18" s="166">
        <f t="shared" si="0"/>
        <v>0</v>
      </c>
      <c r="BE18" s="160">
        <f t="shared" si="33"/>
        <v>15.305</v>
      </c>
      <c r="BF18" s="160">
        <f t="shared" si="34"/>
        <v>0</v>
      </c>
      <c r="BG18" s="160">
        <f t="shared" si="1"/>
        <v>15.305</v>
      </c>
      <c r="BH18" s="166">
        <f t="shared" si="35"/>
        <v>0</v>
      </c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</row>
    <row r="19" spans="1:105" ht="15.75">
      <c r="A19" s="313">
        <v>11</v>
      </c>
      <c r="B19" s="227" t="s">
        <v>22</v>
      </c>
      <c r="C19" s="309">
        <f t="shared" si="2"/>
        <v>3466.8</v>
      </c>
      <c r="D19" s="221"/>
      <c r="E19" s="221">
        <v>3466.8</v>
      </c>
      <c r="F19" s="221">
        <v>3466.8</v>
      </c>
      <c r="G19" s="310">
        <v>318.92</v>
      </c>
      <c r="H19" s="163">
        <f t="shared" si="3"/>
        <v>325.94</v>
      </c>
      <c r="I19" s="159">
        <f t="shared" si="4"/>
        <v>0</v>
      </c>
      <c r="J19" s="159">
        <f t="shared" si="5"/>
        <v>325.94</v>
      </c>
      <c r="K19" s="311">
        <v>139</v>
      </c>
      <c r="L19" s="175">
        <v>0.03</v>
      </c>
      <c r="M19" s="162">
        <v>310.9</v>
      </c>
      <c r="N19" s="175">
        <f t="shared" si="6"/>
        <v>3777.7</v>
      </c>
      <c r="O19" s="175">
        <f t="shared" si="7"/>
        <v>9.33</v>
      </c>
      <c r="P19" s="204">
        <f t="shared" si="8"/>
        <v>0.002691</v>
      </c>
      <c r="Q19" s="311">
        <v>50</v>
      </c>
      <c r="R19" s="311">
        <v>53.43</v>
      </c>
      <c r="S19" s="205">
        <f t="shared" si="9"/>
        <v>89</v>
      </c>
      <c r="T19" s="314"/>
      <c r="U19" s="163">
        <f t="shared" si="10"/>
        <v>263.18</v>
      </c>
      <c r="V19" s="164">
        <f t="shared" si="11"/>
        <v>2.96</v>
      </c>
      <c r="W19" s="234"/>
      <c r="X19" s="210" t="s">
        <v>22</v>
      </c>
      <c r="Y19" s="207">
        <v>14.34</v>
      </c>
      <c r="Z19" s="208">
        <f t="shared" si="12"/>
        <v>4673.98</v>
      </c>
      <c r="AA19" s="186">
        <f t="shared" si="13"/>
        <v>20.992</v>
      </c>
      <c r="AB19" s="186">
        <f t="shared" si="14"/>
        <v>0</v>
      </c>
      <c r="AC19" s="186">
        <v>20.992</v>
      </c>
      <c r="AD19" s="208">
        <v>991.2</v>
      </c>
      <c r="AE19" s="159">
        <f t="shared" si="15"/>
        <v>20807.27</v>
      </c>
      <c r="AF19" s="159">
        <f t="shared" si="16"/>
        <v>25481.25</v>
      </c>
      <c r="AG19" s="220">
        <f t="shared" si="17"/>
        <v>78.18</v>
      </c>
      <c r="AH19" s="209">
        <f t="shared" si="18"/>
        <v>78.18</v>
      </c>
      <c r="AI19" s="210" t="s">
        <v>22</v>
      </c>
      <c r="AJ19" s="172">
        <v>1590.78</v>
      </c>
      <c r="AK19" s="166">
        <f t="shared" si="19"/>
        <v>0</v>
      </c>
      <c r="AL19" s="166">
        <f t="shared" si="20"/>
        <v>0</v>
      </c>
      <c r="AM19" s="165">
        <f t="shared" si="21"/>
        <v>0</v>
      </c>
      <c r="AN19" s="162" t="e">
        <f t="shared" si="22"/>
        <v>#DIV/0!</v>
      </c>
      <c r="AO19" s="239">
        <v>0</v>
      </c>
      <c r="AP19" s="160">
        <f t="shared" si="23"/>
        <v>0</v>
      </c>
      <c r="AQ19" s="160">
        <f t="shared" si="24"/>
        <v>0</v>
      </c>
      <c r="AR19" s="193">
        <v>100</v>
      </c>
      <c r="AS19" s="193">
        <f t="shared" si="25"/>
        <v>91.77012</v>
      </c>
      <c r="AT19" s="194">
        <f t="shared" si="26"/>
        <v>8.22988</v>
      </c>
      <c r="AU19" s="195">
        <f t="shared" si="27"/>
        <v>0</v>
      </c>
      <c r="AV19" s="195">
        <f t="shared" si="28"/>
        <v>0</v>
      </c>
      <c r="AW19" s="219">
        <f t="shared" si="29"/>
        <v>0</v>
      </c>
      <c r="AX19" s="183">
        <f t="shared" si="30"/>
        <v>0</v>
      </c>
      <c r="AY19" s="183">
        <f t="shared" si="31"/>
        <v>0</v>
      </c>
      <c r="AZ19" s="210" t="s">
        <v>22</v>
      </c>
      <c r="BA19" s="181"/>
      <c r="BB19" s="166">
        <v>991.2</v>
      </c>
      <c r="BC19" s="166">
        <f t="shared" si="32"/>
        <v>0</v>
      </c>
      <c r="BD19" s="166">
        <f t="shared" si="0"/>
        <v>0</v>
      </c>
      <c r="BE19" s="160">
        <f t="shared" si="33"/>
        <v>20.992</v>
      </c>
      <c r="BF19" s="160">
        <f t="shared" si="34"/>
        <v>0</v>
      </c>
      <c r="BG19" s="160">
        <f t="shared" si="1"/>
        <v>20.992</v>
      </c>
      <c r="BH19" s="166">
        <f t="shared" si="35"/>
        <v>0</v>
      </c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</row>
    <row r="20" spans="1:105" ht="15.75">
      <c r="A20" s="313">
        <v>12</v>
      </c>
      <c r="B20" s="227" t="s">
        <v>23</v>
      </c>
      <c r="C20" s="309">
        <f t="shared" si="2"/>
        <v>3530</v>
      </c>
      <c r="D20" s="221"/>
      <c r="E20" s="221">
        <v>3530</v>
      </c>
      <c r="F20" s="221">
        <v>3530</v>
      </c>
      <c r="G20" s="310">
        <v>355.4</v>
      </c>
      <c r="H20" s="163">
        <f t="shared" si="3"/>
        <v>363.22</v>
      </c>
      <c r="I20" s="159">
        <f t="shared" si="4"/>
        <v>0</v>
      </c>
      <c r="J20" s="159">
        <f t="shared" si="5"/>
        <v>363.22</v>
      </c>
      <c r="K20" s="311">
        <v>138</v>
      </c>
      <c r="L20" s="175">
        <v>0.03</v>
      </c>
      <c r="M20" s="162">
        <v>322</v>
      </c>
      <c r="N20" s="175">
        <f t="shared" si="6"/>
        <v>3852</v>
      </c>
      <c r="O20" s="175">
        <f t="shared" si="7"/>
        <v>9.66</v>
      </c>
      <c r="P20" s="204">
        <f t="shared" si="8"/>
        <v>0.002737</v>
      </c>
      <c r="Q20" s="311">
        <v>41</v>
      </c>
      <c r="R20" s="311">
        <v>63.7</v>
      </c>
      <c r="S20" s="205">
        <f t="shared" si="9"/>
        <v>97</v>
      </c>
      <c r="T20" s="314"/>
      <c r="U20" s="163">
        <f t="shared" si="10"/>
        <v>289.86</v>
      </c>
      <c r="V20" s="164">
        <f t="shared" si="11"/>
        <v>2.99</v>
      </c>
      <c r="W20" s="234"/>
      <c r="X20" s="210" t="s">
        <v>23</v>
      </c>
      <c r="Y20" s="207">
        <v>14.34</v>
      </c>
      <c r="Z20" s="208">
        <f t="shared" si="12"/>
        <v>5208.57</v>
      </c>
      <c r="AA20" s="186">
        <f t="shared" si="13"/>
        <v>20.466</v>
      </c>
      <c r="AB20" s="186">
        <f t="shared" si="14"/>
        <v>0</v>
      </c>
      <c r="AC20" s="186">
        <v>20.466</v>
      </c>
      <c r="AD20" s="208">
        <v>991.2</v>
      </c>
      <c r="AE20" s="159">
        <f t="shared" si="15"/>
        <v>20285.9</v>
      </c>
      <c r="AF20" s="159">
        <f t="shared" si="16"/>
        <v>25494.47</v>
      </c>
      <c r="AG20" s="220">
        <f t="shared" si="17"/>
        <v>70.19</v>
      </c>
      <c r="AH20" s="209">
        <f t="shared" si="18"/>
        <v>70.19</v>
      </c>
      <c r="AI20" s="210" t="s">
        <v>23</v>
      </c>
      <c r="AJ20" s="172">
        <v>1590.78</v>
      </c>
      <c r="AK20" s="166">
        <f t="shared" si="19"/>
        <v>0</v>
      </c>
      <c r="AL20" s="166">
        <f t="shared" si="20"/>
        <v>0</v>
      </c>
      <c r="AM20" s="165">
        <f t="shared" si="21"/>
        <v>0</v>
      </c>
      <c r="AN20" s="162" t="e">
        <f t="shared" si="22"/>
        <v>#DIV/0!</v>
      </c>
      <c r="AO20" s="239">
        <v>0</v>
      </c>
      <c r="AP20" s="160">
        <f t="shared" si="23"/>
        <v>0</v>
      </c>
      <c r="AQ20" s="160">
        <f t="shared" si="24"/>
        <v>0</v>
      </c>
      <c r="AR20" s="193">
        <v>100</v>
      </c>
      <c r="AS20" s="193">
        <f t="shared" si="25"/>
        <v>91.64071</v>
      </c>
      <c r="AT20" s="194">
        <f t="shared" si="26"/>
        <v>8.35929</v>
      </c>
      <c r="AU20" s="195">
        <f t="shared" si="27"/>
        <v>0</v>
      </c>
      <c r="AV20" s="195">
        <f t="shared" si="28"/>
        <v>0</v>
      </c>
      <c r="AW20" s="219">
        <f t="shared" si="29"/>
        <v>0</v>
      </c>
      <c r="AX20" s="183">
        <f t="shared" si="30"/>
        <v>0</v>
      </c>
      <c r="AY20" s="183">
        <f t="shared" si="31"/>
        <v>0</v>
      </c>
      <c r="AZ20" s="210" t="s">
        <v>23</v>
      </c>
      <c r="BA20" s="181"/>
      <c r="BB20" s="166">
        <v>991.2</v>
      </c>
      <c r="BC20" s="166">
        <f t="shared" si="32"/>
        <v>0</v>
      </c>
      <c r="BD20" s="166">
        <f t="shared" si="0"/>
        <v>0</v>
      </c>
      <c r="BE20" s="160">
        <f t="shared" si="33"/>
        <v>20.466</v>
      </c>
      <c r="BF20" s="160">
        <f t="shared" si="34"/>
        <v>0</v>
      </c>
      <c r="BG20" s="160">
        <f t="shared" si="1"/>
        <v>20.466</v>
      </c>
      <c r="BH20" s="166">
        <f t="shared" si="35"/>
        <v>0</v>
      </c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</row>
    <row r="21" spans="1:105" ht="15.75">
      <c r="A21" s="313">
        <v>13</v>
      </c>
      <c r="B21" s="227" t="s">
        <v>24</v>
      </c>
      <c r="C21" s="309">
        <f t="shared" si="2"/>
        <v>3309.7</v>
      </c>
      <c r="D21" s="221">
        <v>116.9</v>
      </c>
      <c r="E21" s="221">
        <v>3426.6</v>
      </c>
      <c r="F21" s="221">
        <v>3426.6</v>
      </c>
      <c r="G21" s="310">
        <v>328.19</v>
      </c>
      <c r="H21" s="163">
        <f t="shared" si="3"/>
        <v>335.41</v>
      </c>
      <c r="I21" s="159">
        <f t="shared" si="4"/>
        <v>0.9</v>
      </c>
      <c r="J21" s="159">
        <f t="shared" si="5"/>
        <v>334.51</v>
      </c>
      <c r="K21" s="311">
        <v>122</v>
      </c>
      <c r="L21" s="175">
        <v>0.03</v>
      </c>
      <c r="M21" s="162">
        <v>307.2</v>
      </c>
      <c r="N21" s="175">
        <f t="shared" si="6"/>
        <v>3733.8</v>
      </c>
      <c r="O21" s="175">
        <f t="shared" si="7"/>
        <v>9.22</v>
      </c>
      <c r="P21" s="204">
        <f t="shared" si="8"/>
        <v>0.002691</v>
      </c>
      <c r="Q21" s="311">
        <v>42</v>
      </c>
      <c r="R21" s="311">
        <v>36.8</v>
      </c>
      <c r="S21" s="205">
        <f t="shared" si="9"/>
        <v>80</v>
      </c>
      <c r="T21" s="314">
        <v>0.587</v>
      </c>
      <c r="U21" s="163">
        <f t="shared" si="10"/>
        <v>288.8</v>
      </c>
      <c r="V21" s="164">
        <f t="shared" si="11"/>
        <v>3.61</v>
      </c>
      <c r="W21" s="234"/>
      <c r="X21" s="210" t="s">
        <v>24</v>
      </c>
      <c r="Y21" s="207">
        <v>14.34</v>
      </c>
      <c r="Z21" s="208">
        <f t="shared" si="12"/>
        <v>4796.87</v>
      </c>
      <c r="AA21" s="186">
        <f t="shared" si="13"/>
        <v>18.575</v>
      </c>
      <c r="AB21" s="186">
        <f t="shared" si="14"/>
        <v>0.05</v>
      </c>
      <c r="AC21" s="186">
        <v>18.625</v>
      </c>
      <c r="AD21" s="208">
        <v>991.2</v>
      </c>
      <c r="AE21" s="159">
        <f t="shared" si="15"/>
        <v>18411.54</v>
      </c>
      <c r="AF21" s="159">
        <f t="shared" si="16"/>
        <v>23208.41</v>
      </c>
      <c r="AG21" s="220">
        <f t="shared" si="17"/>
        <v>69.38</v>
      </c>
      <c r="AH21" s="209">
        <f t="shared" si="18"/>
        <v>69.38</v>
      </c>
      <c r="AI21" s="210" t="s">
        <v>24</v>
      </c>
      <c r="AJ21" s="172">
        <v>1590.78</v>
      </c>
      <c r="AK21" s="166">
        <f t="shared" si="19"/>
        <v>79.54</v>
      </c>
      <c r="AL21" s="166">
        <f t="shared" si="20"/>
        <v>12.91</v>
      </c>
      <c r="AM21" s="165">
        <f t="shared" si="21"/>
        <v>92.45</v>
      </c>
      <c r="AN21" s="162">
        <f t="shared" si="22"/>
        <v>102.72</v>
      </c>
      <c r="AO21" s="239">
        <v>0</v>
      </c>
      <c r="AP21" s="160">
        <f t="shared" si="23"/>
        <v>0</v>
      </c>
      <c r="AQ21" s="160">
        <f t="shared" si="24"/>
        <v>0</v>
      </c>
      <c r="AR21" s="193">
        <v>100</v>
      </c>
      <c r="AS21" s="193">
        <f t="shared" si="25"/>
        <v>91.77246</v>
      </c>
      <c r="AT21" s="194">
        <f t="shared" si="26"/>
        <v>8.22754</v>
      </c>
      <c r="AU21" s="195">
        <f t="shared" si="27"/>
        <v>0</v>
      </c>
      <c r="AV21" s="195">
        <f t="shared" si="28"/>
        <v>0</v>
      </c>
      <c r="AW21" s="219">
        <f t="shared" si="29"/>
        <v>0</v>
      </c>
      <c r="AX21" s="183">
        <f t="shared" si="30"/>
        <v>0</v>
      </c>
      <c r="AY21" s="183">
        <f t="shared" si="31"/>
        <v>0</v>
      </c>
      <c r="AZ21" s="210" t="s">
        <v>24</v>
      </c>
      <c r="BA21" s="181"/>
      <c r="BB21" s="166">
        <v>991.2</v>
      </c>
      <c r="BC21" s="166">
        <f t="shared" si="32"/>
        <v>0</v>
      </c>
      <c r="BD21" s="166">
        <f t="shared" si="0"/>
        <v>0</v>
      </c>
      <c r="BE21" s="160">
        <f t="shared" si="33"/>
        <v>18.575</v>
      </c>
      <c r="BF21" s="160">
        <f t="shared" si="34"/>
        <v>0.05</v>
      </c>
      <c r="BG21" s="160">
        <f t="shared" si="1"/>
        <v>18.625</v>
      </c>
      <c r="BH21" s="166">
        <f t="shared" si="35"/>
        <v>0</v>
      </c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</row>
    <row r="22" spans="1:105" ht="15.75">
      <c r="A22" s="313">
        <v>14</v>
      </c>
      <c r="B22" s="227" t="s">
        <v>25</v>
      </c>
      <c r="C22" s="309">
        <f t="shared" si="2"/>
        <v>3427.4</v>
      </c>
      <c r="D22" s="221"/>
      <c r="E22" s="221">
        <v>3427.4</v>
      </c>
      <c r="F22" s="221">
        <v>3427.4</v>
      </c>
      <c r="G22" s="310">
        <v>302.3</v>
      </c>
      <c r="H22" s="163">
        <f t="shared" si="3"/>
        <v>308.95</v>
      </c>
      <c r="I22" s="159">
        <f t="shared" si="4"/>
        <v>0</v>
      </c>
      <c r="J22" s="159">
        <f t="shared" si="5"/>
        <v>308.95</v>
      </c>
      <c r="K22" s="311">
        <v>117</v>
      </c>
      <c r="L22" s="175">
        <v>0.03</v>
      </c>
      <c r="M22" s="162">
        <v>305.6</v>
      </c>
      <c r="N22" s="175">
        <f t="shared" si="6"/>
        <v>3733</v>
      </c>
      <c r="O22" s="175">
        <f t="shared" si="7"/>
        <v>9.17</v>
      </c>
      <c r="P22" s="204">
        <f t="shared" si="8"/>
        <v>0.002675</v>
      </c>
      <c r="Q22" s="311">
        <v>43</v>
      </c>
      <c r="R22" s="311">
        <v>53.13</v>
      </c>
      <c r="S22" s="205">
        <f t="shared" si="9"/>
        <v>74</v>
      </c>
      <c r="T22" s="314"/>
      <c r="U22" s="163">
        <f t="shared" si="10"/>
        <v>246.65</v>
      </c>
      <c r="V22" s="164">
        <f t="shared" si="11"/>
        <v>3.33</v>
      </c>
      <c r="W22" s="234"/>
      <c r="X22" s="210" t="s">
        <v>25</v>
      </c>
      <c r="Y22" s="207">
        <v>14.34</v>
      </c>
      <c r="Z22" s="208">
        <f t="shared" si="12"/>
        <v>4430.34</v>
      </c>
      <c r="AA22" s="186">
        <f t="shared" si="13"/>
        <v>16.685</v>
      </c>
      <c r="AB22" s="186">
        <f t="shared" si="14"/>
        <v>0</v>
      </c>
      <c r="AC22" s="186">
        <v>16.685</v>
      </c>
      <c r="AD22" s="208">
        <v>991.2</v>
      </c>
      <c r="AE22" s="159">
        <f t="shared" si="15"/>
        <v>16538.17</v>
      </c>
      <c r="AF22" s="159">
        <f t="shared" si="16"/>
        <v>20968.51</v>
      </c>
      <c r="AG22" s="220">
        <f t="shared" si="17"/>
        <v>67.87</v>
      </c>
      <c r="AH22" s="209">
        <f t="shared" si="18"/>
        <v>67.87</v>
      </c>
      <c r="AI22" s="210" t="s">
        <v>25</v>
      </c>
      <c r="AJ22" s="172">
        <v>1590.78</v>
      </c>
      <c r="AK22" s="166">
        <f t="shared" si="19"/>
        <v>0</v>
      </c>
      <c r="AL22" s="166">
        <f t="shared" si="20"/>
        <v>0</v>
      </c>
      <c r="AM22" s="165">
        <f t="shared" si="21"/>
        <v>0</v>
      </c>
      <c r="AN22" s="162" t="e">
        <f t="shared" si="22"/>
        <v>#DIV/0!</v>
      </c>
      <c r="AO22" s="239">
        <v>0</v>
      </c>
      <c r="AP22" s="160">
        <f t="shared" si="23"/>
        <v>0</v>
      </c>
      <c r="AQ22" s="160">
        <f t="shared" si="24"/>
        <v>0</v>
      </c>
      <c r="AR22" s="193">
        <v>100</v>
      </c>
      <c r="AS22" s="193">
        <f t="shared" si="25"/>
        <v>91.81355</v>
      </c>
      <c r="AT22" s="194">
        <f t="shared" si="26"/>
        <v>8.18645</v>
      </c>
      <c r="AU22" s="195">
        <f t="shared" si="27"/>
        <v>0</v>
      </c>
      <c r="AV22" s="195">
        <f t="shared" si="28"/>
        <v>0</v>
      </c>
      <c r="AW22" s="219">
        <f t="shared" si="29"/>
        <v>0</v>
      </c>
      <c r="AX22" s="183">
        <f t="shared" si="30"/>
        <v>0</v>
      </c>
      <c r="AY22" s="183">
        <f t="shared" si="31"/>
        <v>0</v>
      </c>
      <c r="AZ22" s="210" t="s">
        <v>25</v>
      </c>
      <c r="BA22" s="181"/>
      <c r="BB22" s="166">
        <v>991.2</v>
      </c>
      <c r="BC22" s="166">
        <f t="shared" si="32"/>
        <v>0</v>
      </c>
      <c r="BD22" s="166">
        <f t="shared" si="0"/>
        <v>0</v>
      </c>
      <c r="BE22" s="160">
        <f t="shared" si="33"/>
        <v>16.685</v>
      </c>
      <c r="BF22" s="160">
        <f t="shared" si="34"/>
        <v>0</v>
      </c>
      <c r="BG22" s="160">
        <f t="shared" si="1"/>
        <v>16.685</v>
      </c>
      <c r="BH22" s="166">
        <f t="shared" si="35"/>
        <v>0</v>
      </c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</row>
    <row r="23" spans="1:105" s="236" customFormat="1" ht="15.75">
      <c r="A23" s="313">
        <v>15</v>
      </c>
      <c r="B23" s="227" t="s">
        <v>26</v>
      </c>
      <c r="C23" s="309">
        <f t="shared" si="2"/>
        <v>3462.8</v>
      </c>
      <c r="D23" s="221"/>
      <c r="E23" s="221">
        <v>3462.8</v>
      </c>
      <c r="F23" s="221">
        <v>3462.8</v>
      </c>
      <c r="G23" s="310">
        <v>317.8</v>
      </c>
      <c r="H23" s="163">
        <f t="shared" si="3"/>
        <v>324.79</v>
      </c>
      <c r="I23" s="159">
        <f t="shared" si="4"/>
        <v>0</v>
      </c>
      <c r="J23" s="159">
        <f t="shared" si="5"/>
        <v>324.79</v>
      </c>
      <c r="K23" s="311">
        <v>125</v>
      </c>
      <c r="L23" s="175">
        <v>0.03</v>
      </c>
      <c r="M23" s="162">
        <v>344.5</v>
      </c>
      <c r="N23" s="175">
        <f t="shared" si="6"/>
        <v>3807.3</v>
      </c>
      <c r="O23" s="175">
        <f t="shared" si="7"/>
        <v>10.34</v>
      </c>
      <c r="P23" s="204">
        <f t="shared" si="8"/>
        <v>0.002986</v>
      </c>
      <c r="Q23" s="311">
        <v>31</v>
      </c>
      <c r="R23" s="311">
        <v>40.94</v>
      </c>
      <c r="S23" s="205">
        <f t="shared" si="9"/>
        <v>94</v>
      </c>
      <c r="T23" s="314"/>
      <c r="U23" s="163">
        <f t="shared" si="10"/>
        <v>273.51</v>
      </c>
      <c r="V23" s="164">
        <f t="shared" si="11"/>
        <v>2.91</v>
      </c>
      <c r="W23" s="234"/>
      <c r="X23" s="210" t="s">
        <v>26</v>
      </c>
      <c r="Y23" s="207">
        <v>14.34</v>
      </c>
      <c r="Z23" s="208">
        <f t="shared" si="12"/>
        <v>4657.49</v>
      </c>
      <c r="AA23" s="186">
        <f t="shared" si="13"/>
        <v>18.736</v>
      </c>
      <c r="AB23" s="186">
        <f t="shared" si="14"/>
        <v>0</v>
      </c>
      <c r="AC23" s="186">
        <v>18.736</v>
      </c>
      <c r="AD23" s="208">
        <v>991.2</v>
      </c>
      <c r="AE23" s="159">
        <f t="shared" si="15"/>
        <v>18571.12</v>
      </c>
      <c r="AF23" s="159">
        <f t="shared" si="16"/>
        <v>23228.61</v>
      </c>
      <c r="AG23" s="220">
        <f t="shared" si="17"/>
        <v>71.52</v>
      </c>
      <c r="AH23" s="209">
        <f t="shared" si="18"/>
        <v>71.52</v>
      </c>
      <c r="AI23" s="210" t="s">
        <v>26</v>
      </c>
      <c r="AJ23" s="172">
        <v>1590.78</v>
      </c>
      <c r="AK23" s="166">
        <f t="shared" si="19"/>
        <v>0</v>
      </c>
      <c r="AL23" s="166">
        <f t="shared" si="20"/>
        <v>0</v>
      </c>
      <c r="AM23" s="165">
        <f t="shared" si="21"/>
        <v>0</v>
      </c>
      <c r="AN23" s="162" t="e">
        <f t="shared" si="22"/>
        <v>#DIV/0!</v>
      </c>
      <c r="AO23" s="239">
        <v>0</v>
      </c>
      <c r="AP23" s="160">
        <f t="shared" si="23"/>
        <v>0</v>
      </c>
      <c r="AQ23" s="160">
        <f t="shared" si="24"/>
        <v>0</v>
      </c>
      <c r="AR23" s="193">
        <v>100</v>
      </c>
      <c r="AS23" s="193">
        <f t="shared" si="25"/>
        <v>90.95159</v>
      </c>
      <c r="AT23" s="194">
        <f t="shared" si="26"/>
        <v>9.04841</v>
      </c>
      <c r="AU23" s="195">
        <f t="shared" si="27"/>
        <v>0</v>
      </c>
      <c r="AV23" s="195">
        <f t="shared" si="28"/>
        <v>0</v>
      </c>
      <c r="AW23" s="219">
        <f t="shared" si="29"/>
        <v>0</v>
      </c>
      <c r="AX23" s="183">
        <f t="shared" si="30"/>
        <v>0</v>
      </c>
      <c r="AY23" s="183">
        <f t="shared" si="31"/>
        <v>0</v>
      </c>
      <c r="AZ23" s="210" t="s">
        <v>26</v>
      </c>
      <c r="BA23" s="181"/>
      <c r="BB23" s="166">
        <v>991.2</v>
      </c>
      <c r="BC23" s="166">
        <f t="shared" si="32"/>
        <v>0</v>
      </c>
      <c r="BD23" s="166">
        <f t="shared" si="0"/>
        <v>0</v>
      </c>
      <c r="BE23" s="160">
        <f t="shared" si="33"/>
        <v>18.736</v>
      </c>
      <c r="BF23" s="160">
        <f t="shared" si="34"/>
        <v>0</v>
      </c>
      <c r="BG23" s="160">
        <f t="shared" si="1"/>
        <v>18.736</v>
      </c>
      <c r="BH23" s="166">
        <f t="shared" si="35"/>
        <v>0</v>
      </c>
      <c r="BI23" s="235"/>
      <c r="BJ23" s="235"/>
      <c r="BK23" s="235"/>
      <c r="BL23" s="235"/>
      <c r="BM23" s="235"/>
      <c r="BN23" s="235"/>
      <c r="BO23" s="235"/>
      <c r="BP23" s="235"/>
      <c r="BQ23" s="235"/>
      <c r="BR23" s="235"/>
      <c r="BS23" s="235"/>
      <c r="BT23" s="235"/>
      <c r="BU23" s="235"/>
      <c r="BV23" s="235"/>
      <c r="BW23" s="235"/>
      <c r="BX23" s="235"/>
      <c r="BY23" s="235"/>
      <c r="BZ23" s="235"/>
      <c r="CA23" s="235"/>
      <c r="CB23" s="235"/>
      <c r="CC23" s="235"/>
      <c r="CD23" s="235"/>
      <c r="CE23" s="235"/>
      <c r="CF23" s="235"/>
      <c r="CG23" s="235"/>
      <c r="CH23" s="235"/>
      <c r="CI23" s="235"/>
      <c r="CJ23" s="235"/>
      <c r="CK23" s="235"/>
      <c r="CL23" s="235"/>
      <c r="CM23" s="235"/>
      <c r="CN23" s="235"/>
      <c r="CO23" s="235"/>
      <c r="CP23" s="235"/>
      <c r="CQ23" s="235"/>
      <c r="CR23" s="235"/>
      <c r="CS23" s="235"/>
      <c r="CT23" s="235"/>
      <c r="CU23" s="235"/>
      <c r="CV23" s="235"/>
      <c r="CW23" s="235"/>
      <c r="CX23" s="235"/>
      <c r="CY23" s="235"/>
      <c r="CZ23" s="235"/>
      <c r="DA23" s="235"/>
    </row>
    <row r="24" spans="1:105" s="236" customFormat="1" ht="15.75">
      <c r="A24" s="313">
        <v>16</v>
      </c>
      <c r="B24" s="227" t="s">
        <v>27</v>
      </c>
      <c r="C24" s="309">
        <f t="shared" si="2"/>
        <v>3565.6</v>
      </c>
      <c r="D24" s="221"/>
      <c r="E24" s="221">
        <v>3565.6</v>
      </c>
      <c r="F24" s="221">
        <v>3565.6</v>
      </c>
      <c r="G24" s="310">
        <v>330.2</v>
      </c>
      <c r="H24" s="163">
        <f t="shared" si="3"/>
        <v>337.46</v>
      </c>
      <c r="I24" s="159">
        <f t="shared" si="4"/>
        <v>0</v>
      </c>
      <c r="J24" s="159">
        <f t="shared" si="5"/>
        <v>337.46</v>
      </c>
      <c r="K24" s="311">
        <v>127</v>
      </c>
      <c r="L24" s="175">
        <v>0.03</v>
      </c>
      <c r="M24" s="162">
        <v>314.4</v>
      </c>
      <c r="N24" s="175">
        <f t="shared" si="6"/>
        <v>3880</v>
      </c>
      <c r="O24" s="175">
        <f t="shared" si="7"/>
        <v>9.43</v>
      </c>
      <c r="P24" s="204">
        <f t="shared" si="8"/>
        <v>0.002645</v>
      </c>
      <c r="Q24" s="311">
        <v>75</v>
      </c>
      <c r="R24" s="311">
        <v>125.25</v>
      </c>
      <c r="S24" s="205">
        <f t="shared" si="9"/>
        <v>52</v>
      </c>
      <c r="T24" s="314"/>
      <c r="U24" s="163">
        <f t="shared" si="10"/>
        <v>202.78</v>
      </c>
      <c r="V24" s="164">
        <f t="shared" si="11"/>
        <v>3.9</v>
      </c>
      <c r="W24" s="234"/>
      <c r="X24" s="210" t="s">
        <v>27</v>
      </c>
      <c r="Y24" s="207">
        <v>14.34</v>
      </c>
      <c r="Z24" s="208">
        <f t="shared" si="12"/>
        <v>4839.18</v>
      </c>
      <c r="AA24" s="186">
        <f t="shared" si="13"/>
        <v>19.298</v>
      </c>
      <c r="AB24" s="186">
        <f t="shared" si="14"/>
        <v>0</v>
      </c>
      <c r="AC24" s="186">
        <v>19.298</v>
      </c>
      <c r="AD24" s="208">
        <v>991.2</v>
      </c>
      <c r="AE24" s="159">
        <f t="shared" si="15"/>
        <v>19128.18</v>
      </c>
      <c r="AF24" s="159">
        <f t="shared" si="16"/>
        <v>23967.36</v>
      </c>
      <c r="AG24" s="220">
        <f t="shared" si="17"/>
        <v>71.02</v>
      </c>
      <c r="AH24" s="209">
        <f t="shared" si="18"/>
        <v>71.02</v>
      </c>
      <c r="AI24" s="210" t="s">
        <v>27</v>
      </c>
      <c r="AJ24" s="172">
        <v>1590.78</v>
      </c>
      <c r="AK24" s="166">
        <f t="shared" si="19"/>
        <v>0</v>
      </c>
      <c r="AL24" s="166">
        <f t="shared" si="20"/>
        <v>0</v>
      </c>
      <c r="AM24" s="165">
        <f t="shared" si="21"/>
        <v>0</v>
      </c>
      <c r="AN24" s="162" t="e">
        <f t="shared" si="22"/>
        <v>#DIV/0!</v>
      </c>
      <c r="AO24" s="239">
        <v>0</v>
      </c>
      <c r="AP24" s="160">
        <f t="shared" si="23"/>
        <v>0</v>
      </c>
      <c r="AQ24" s="160">
        <f t="shared" si="24"/>
        <v>0</v>
      </c>
      <c r="AR24" s="193">
        <v>100</v>
      </c>
      <c r="AS24" s="193">
        <f t="shared" si="25"/>
        <v>91.89691</v>
      </c>
      <c r="AT24" s="194">
        <f t="shared" si="26"/>
        <v>8.10309</v>
      </c>
      <c r="AU24" s="195">
        <f t="shared" si="27"/>
        <v>0</v>
      </c>
      <c r="AV24" s="195">
        <f t="shared" si="28"/>
        <v>0</v>
      </c>
      <c r="AW24" s="219">
        <f t="shared" si="29"/>
        <v>0</v>
      </c>
      <c r="AX24" s="183">
        <f t="shared" si="30"/>
        <v>0</v>
      </c>
      <c r="AY24" s="183">
        <f t="shared" si="31"/>
        <v>0</v>
      </c>
      <c r="AZ24" s="210" t="s">
        <v>27</v>
      </c>
      <c r="BA24" s="181"/>
      <c r="BB24" s="166">
        <v>991.2</v>
      </c>
      <c r="BC24" s="166">
        <f t="shared" si="32"/>
        <v>0</v>
      </c>
      <c r="BD24" s="166">
        <f t="shared" si="0"/>
        <v>0</v>
      </c>
      <c r="BE24" s="160">
        <f t="shared" si="33"/>
        <v>19.298</v>
      </c>
      <c r="BF24" s="160">
        <f t="shared" si="34"/>
        <v>0</v>
      </c>
      <c r="BG24" s="160">
        <f t="shared" si="1"/>
        <v>19.298</v>
      </c>
      <c r="BH24" s="166">
        <f t="shared" si="35"/>
        <v>0</v>
      </c>
      <c r="BI24" s="235"/>
      <c r="BJ24" s="235"/>
      <c r="BK24" s="235"/>
      <c r="BL24" s="235"/>
      <c r="BM24" s="235"/>
      <c r="BN24" s="235"/>
      <c r="BO24" s="235"/>
      <c r="BP24" s="235"/>
      <c r="BQ24" s="235"/>
      <c r="BR24" s="235"/>
      <c r="BS24" s="235"/>
      <c r="BT24" s="235"/>
      <c r="BU24" s="235"/>
      <c r="BV24" s="235"/>
      <c r="BW24" s="235"/>
      <c r="BX24" s="235"/>
      <c r="BY24" s="235"/>
      <c r="BZ24" s="235"/>
      <c r="CA24" s="235"/>
      <c r="CB24" s="235"/>
      <c r="CC24" s="235"/>
      <c r="CD24" s="235"/>
      <c r="CE24" s="235"/>
      <c r="CF24" s="235"/>
      <c r="CG24" s="235"/>
      <c r="CH24" s="235"/>
      <c r="CI24" s="235"/>
      <c r="CJ24" s="235"/>
      <c r="CK24" s="235"/>
      <c r="CL24" s="235"/>
      <c r="CM24" s="235"/>
      <c r="CN24" s="235"/>
      <c r="CO24" s="235"/>
      <c r="CP24" s="235"/>
      <c r="CQ24" s="235"/>
      <c r="CR24" s="235"/>
      <c r="CS24" s="235"/>
      <c r="CT24" s="235"/>
      <c r="CU24" s="235"/>
      <c r="CV24" s="235"/>
      <c r="CW24" s="235"/>
      <c r="CX24" s="235"/>
      <c r="CY24" s="235"/>
      <c r="CZ24" s="235"/>
      <c r="DA24" s="235"/>
    </row>
    <row r="25" spans="1:105" ht="15.75">
      <c r="A25" s="313">
        <v>17</v>
      </c>
      <c r="B25" s="227" t="s">
        <v>28</v>
      </c>
      <c r="C25" s="309">
        <f t="shared" si="2"/>
        <v>3578.3</v>
      </c>
      <c r="D25" s="221"/>
      <c r="E25" s="221">
        <v>3578.3</v>
      </c>
      <c r="F25" s="221">
        <v>3578.3</v>
      </c>
      <c r="G25" s="310">
        <v>372.7</v>
      </c>
      <c r="H25" s="163">
        <f t="shared" si="3"/>
        <v>380.9</v>
      </c>
      <c r="I25" s="159">
        <f t="shared" si="4"/>
        <v>0</v>
      </c>
      <c r="J25" s="159">
        <f t="shared" si="5"/>
        <v>380.9</v>
      </c>
      <c r="K25" s="311">
        <v>137</v>
      </c>
      <c r="L25" s="175">
        <v>0.03</v>
      </c>
      <c r="M25" s="162">
        <v>317.6</v>
      </c>
      <c r="N25" s="175">
        <f t="shared" si="6"/>
        <v>3895.9</v>
      </c>
      <c r="O25" s="175">
        <f t="shared" si="7"/>
        <v>9.53</v>
      </c>
      <c r="P25" s="204">
        <f t="shared" si="8"/>
        <v>0.002663</v>
      </c>
      <c r="Q25" s="311">
        <v>64</v>
      </c>
      <c r="R25" s="311">
        <v>52.74</v>
      </c>
      <c r="S25" s="205">
        <f t="shared" si="9"/>
        <v>73</v>
      </c>
      <c r="T25" s="314"/>
      <c r="U25" s="163">
        <f t="shared" si="10"/>
        <v>318.63</v>
      </c>
      <c r="V25" s="164">
        <f t="shared" si="11"/>
        <v>4.36</v>
      </c>
      <c r="W25" s="234"/>
      <c r="X25" s="210" t="s">
        <v>28</v>
      </c>
      <c r="Y25" s="207">
        <v>14.34</v>
      </c>
      <c r="Z25" s="208">
        <f t="shared" si="12"/>
        <v>5462.11</v>
      </c>
      <c r="AA25" s="186">
        <f t="shared" si="13"/>
        <v>22.327</v>
      </c>
      <c r="AB25" s="186">
        <f t="shared" si="14"/>
        <v>0</v>
      </c>
      <c r="AC25" s="186">
        <v>22.327</v>
      </c>
      <c r="AD25" s="208">
        <v>991.2</v>
      </c>
      <c r="AE25" s="159">
        <f t="shared" si="15"/>
        <v>22130.52</v>
      </c>
      <c r="AF25" s="159">
        <f t="shared" si="16"/>
        <v>27592.63</v>
      </c>
      <c r="AG25" s="220">
        <f t="shared" si="17"/>
        <v>72.44</v>
      </c>
      <c r="AH25" s="209">
        <f t="shared" si="18"/>
        <v>72.44</v>
      </c>
      <c r="AI25" s="210" t="s">
        <v>28</v>
      </c>
      <c r="AJ25" s="172">
        <v>1590.78</v>
      </c>
      <c r="AK25" s="166">
        <f t="shared" si="19"/>
        <v>0</v>
      </c>
      <c r="AL25" s="166">
        <f t="shared" si="20"/>
        <v>0</v>
      </c>
      <c r="AM25" s="165">
        <f t="shared" si="21"/>
        <v>0</v>
      </c>
      <c r="AN25" s="162" t="e">
        <f t="shared" si="22"/>
        <v>#DIV/0!</v>
      </c>
      <c r="AO25" s="239">
        <v>0</v>
      </c>
      <c r="AP25" s="160">
        <f t="shared" si="23"/>
        <v>0</v>
      </c>
      <c r="AQ25" s="160">
        <f t="shared" si="24"/>
        <v>0</v>
      </c>
      <c r="AR25" s="193">
        <v>100</v>
      </c>
      <c r="AS25" s="193">
        <f t="shared" si="25"/>
        <v>91.84784</v>
      </c>
      <c r="AT25" s="194">
        <f t="shared" si="26"/>
        <v>8.15216</v>
      </c>
      <c r="AU25" s="195">
        <f t="shared" si="27"/>
        <v>0</v>
      </c>
      <c r="AV25" s="195">
        <f t="shared" si="28"/>
        <v>0</v>
      </c>
      <c r="AW25" s="219">
        <f t="shared" si="29"/>
        <v>0</v>
      </c>
      <c r="AX25" s="183">
        <f t="shared" si="30"/>
        <v>0</v>
      </c>
      <c r="AY25" s="183">
        <f t="shared" si="31"/>
        <v>0</v>
      </c>
      <c r="AZ25" s="210" t="s">
        <v>28</v>
      </c>
      <c r="BA25" s="181"/>
      <c r="BB25" s="166">
        <v>991.2</v>
      </c>
      <c r="BC25" s="166">
        <f t="shared" si="32"/>
        <v>0</v>
      </c>
      <c r="BD25" s="166">
        <f t="shared" si="0"/>
        <v>0</v>
      </c>
      <c r="BE25" s="160">
        <f t="shared" si="33"/>
        <v>22.327</v>
      </c>
      <c r="BF25" s="160">
        <f t="shared" si="34"/>
        <v>0</v>
      </c>
      <c r="BG25" s="160">
        <f t="shared" si="1"/>
        <v>22.327</v>
      </c>
      <c r="BH25" s="166">
        <f t="shared" si="35"/>
        <v>0</v>
      </c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</row>
    <row r="26" spans="1:105" ht="15.75">
      <c r="A26" s="313">
        <v>18</v>
      </c>
      <c r="B26" s="227" t="s">
        <v>29</v>
      </c>
      <c r="C26" s="309">
        <f t="shared" si="2"/>
        <v>3530.8</v>
      </c>
      <c r="D26" s="221"/>
      <c r="E26" s="221">
        <v>3530.8</v>
      </c>
      <c r="F26" s="221">
        <v>3530.8</v>
      </c>
      <c r="G26" s="310">
        <v>311.63</v>
      </c>
      <c r="H26" s="163">
        <f t="shared" si="3"/>
        <v>318.49</v>
      </c>
      <c r="I26" s="159">
        <f t="shared" si="4"/>
        <v>0</v>
      </c>
      <c r="J26" s="159">
        <f t="shared" si="5"/>
        <v>318.49</v>
      </c>
      <c r="K26" s="311">
        <v>147</v>
      </c>
      <c r="L26" s="175">
        <v>0.03</v>
      </c>
      <c r="M26" s="162">
        <v>309.6</v>
      </c>
      <c r="N26" s="175">
        <f t="shared" si="6"/>
        <v>3840.4</v>
      </c>
      <c r="O26" s="175">
        <f t="shared" si="7"/>
        <v>9.29</v>
      </c>
      <c r="P26" s="204">
        <f t="shared" si="8"/>
        <v>0.002631</v>
      </c>
      <c r="Q26" s="311">
        <v>88</v>
      </c>
      <c r="R26" s="311">
        <v>116.14</v>
      </c>
      <c r="S26" s="205">
        <f t="shared" si="9"/>
        <v>59</v>
      </c>
      <c r="T26" s="314"/>
      <c r="U26" s="163">
        <f t="shared" si="10"/>
        <v>193.06</v>
      </c>
      <c r="V26" s="164">
        <f t="shared" si="11"/>
        <v>3.27</v>
      </c>
      <c r="W26" s="234"/>
      <c r="X26" s="210" t="s">
        <v>29</v>
      </c>
      <c r="Y26" s="207">
        <v>14.34</v>
      </c>
      <c r="Z26" s="208">
        <f t="shared" si="12"/>
        <v>4567.15</v>
      </c>
      <c r="AA26" s="186">
        <f t="shared" si="13"/>
        <v>20.651</v>
      </c>
      <c r="AB26" s="186">
        <f t="shared" si="14"/>
        <v>0</v>
      </c>
      <c r="AC26" s="186">
        <v>20.651</v>
      </c>
      <c r="AD26" s="208">
        <v>991.2</v>
      </c>
      <c r="AE26" s="159">
        <f t="shared" si="15"/>
        <v>20469.27</v>
      </c>
      <c r="AF26" s="159">
        <f t="shared" si="16"/>
        <v>25036.42</v>
      </c>
      <c r="AG26" s="220">
        <f t="shared" si="17"/>
        <v>78.61</v>
      </c>
      <c r="AH26" s="209">
        <f t="shared" si="18"/>
        <v>78.61</v>
      </c>
      <c r="AI26" s="210" t="s">
        <v>29</v>
      </c>
      <c r="AJ26" s="172">
        <v>1590.78</v>
      </c>
      <c r="AK26" s="166">
        <f t="shared" si="19"/>
        <v>0</v>
      </c>
      <c r="AL26" s="166">
        <f t="shared" si="20"/>
        <v>0</v>
      </c>
      <c r="AM26" s="165">
        <f t="shared" si="21"/>
        <v>0</v>
      </c>
      <c r="AN26" s="162" t="e">
        <f t="shared" si="22"/>
        <v>#DIV/0!</v>
      </c>
      <c r="AO26" s="239">
        <v>0</v>
      </c>
      <c r="AP26" s="160">
        <f t="shared" si="23"/>
        <v>0</v>
      </c>
      <c r="AQ26" s="160">
        <f t="shared" si="24"/>
        <v>0</v>
      </c>
      <c r="AR26" s="193">
        <v>100</v>
      </c>
      <c r="AS26" s="193">
        <f t="shared" si="25"/>
        <v>91.93834</v>
      </c>
      <c r="AT26" s="194">
        <f t="shared" si="26"/>
        <v>8.06166</v>
      </c>
      <c r="AU26" s="195">
        <f t="shared" si="27"/>
        <v>0</v>
      </c>
      <c r="AV26" s="195">
        <f t="shared" si="28"/>
        <v>0</v>
      </c>
      <c r="AW26" s="219">
        <f t="shared" si="29"/>
        <v>0</v>
      </c>
      <c r="AX26" s="183">
        <f t="shared" si="30"/>
        <v>0</v>
      </c>
      <c r="AY26" s="183">
        <f t="shared" si="31"/>
        <v>0</v>
      </c>
      <c r="AZ26" s="210" t="s">
        <v>29</v>
      </c>
      <c r="BA26" s="181"/>
      <c r="BB26" s="166">
        <v>991.2</v>
      </c>
      <c r="BC26" s="166">
        <f t="shared" si="32"/>
        <v>0</v>
      </c>
      <c r="BD26" s="166">
        <f t="shared" si="0"/>
        <v>0</v>
      </c>
      <c r="BE26" s="160">
        <f t="shared" si="33"/>
        <v>20.651</v>
      </c>
      <c r="BF26" s="160">
        <f t="shared" si="34"/>
        <v>0</v>
      </c>
      <c r="BG26" s="160">
        <f t="shared" si="1"/>
        <v>20.651</v>
      </c>
      <c r="BH26" s="166">
        <f t="shared" si="35"/>
        <v>0</v>
      </c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</row>
    <row r="27" spans="1:105" s="236" customFormat="1" ht="15.75">
      <c r="A27" s="313">
        <v>19</v>
      </c>
      <c r="B27" s="227" t="s">
        <v>30</v>
      </c>
      <c r="C27" s="309">
        <f t="shared" si="2"/>
        <v>3455.8</v>
      </c>
      <c r="D27" s="221"/>
      <c r="E27" s="221">
        <v>3455.8</v>
      </c>
      <c r="F27" s="221">
        <v>3455.8</v>
      </c>
      <c r="G27" s="310">
        <v>312.7</v>
      </c>
      <c r="H27" s="163">
        <f t="shared" si="3"/>
        <v>319.58</v>
      </c>
      <c r="I27" s="159">
        <f t="shared" si="4"/>
        <v>0</v>
      </c>
      <c r="J27" s="159">
        <f t="shared" si="5"/>
        <v>319.58</v>
      </c>
      <c r="K27" s="311">
        <v>141</v>
      </c>
      <c r="L27" s="175">
        <v>0.03</v>
      </c>
      <c r="M27" s="162">
        <v>305.6</v>
      </c>
      <c r="N27" s="175">
        <f t="shared" si="6"/>
        <v>3761.4</v>
      </c>
      <c r="O27" s="175">
        <f t="shared" si="7"/>
        <v>9.17</v>
      </c>
      <c r="P27" s="204">
        <f t="shared" si="8"/>
        <v>0.002654</v>
      </c>
      <c r="Q27" s="311">
        <v>74</v>
      </c>
      <c r="R27" s="311">
        <v>87.74</v>
      </c>
      <c r="S27" s="205">
        <f t="shared" si="9"/>
        <v>67</v>
      </c>
      <c r="T27" s="314"/>
      <c r="U27" s="163">
        <f t="shared" si="10"/>
        <v>222.67</v>
      </c>
      <c r="V27" s="164">
        <f t="shared" si="11"/>
        <v>3.32</v>
      </c>
      <c r="W27" s="234"/>
      <c r="X27" s="210" t="s">
        <v>30</v>
      </c>
      <c r="Y27" s="207">
        <v>14.34</v>
      </c>
      <c r="Z27" s="208">
        <f t="shared" si="12"/>
        <v>4582.78</v>
      </c>
      <c r="AA27" s="186">
        <f t="shared" si="13"/>
        <v>18.669</v>
      </c>
      <c r="AB27" s="186">
        <f t="shared" si="14"/>
        <v>0</v>
      </c>
      <c r="AC27" s="186">
        <v>18.669</v>
      </c>
      <c r="AD27" s="208">
        <v>991.2</v>
      </c>
      <c r="AE27" s="159">
        <f t="shared" si="15"/>
        <v>18504.71</v>
      </c>
      <c r="AF27" s="159">
        <f t="shared" si="16"/>
        <v>23087.49</v>
      </c>
      <c r="AG27" s="220">
        <f t="shared" si="17"/>
        <v>72.24</v>
      </c>
      <c r="AH27" s="209">
        <f t="shared" si="18"/>
        <v>72.24</v>
      </c>
      <c r="AI27" s="210" t="s">
        <v>30</v>
      </c>
      <c r="AJ27" s="172">
        <v>1590.78</v>
      </c>
      <c r="AK27" s="166">
        <f t="shared" si="19"/>
        <v>0</v>
      </c>
      <c r="AL27" s="166">
        <f t="shared" si="20"/>
        <v>0</v>
      </c>
      <c r="AM27" s="165">
        <f t="shared" si="21"/>
        <v>0</v>
      </c>
      <c r="AN27" s="162" t="e">
        <f t="shared" si="22"/>
        <v>#DIV/0!</v>
      </c>
      <c r="AO27" s="239">
        <v>0</v>
      </c>
      <c r="AP27" s="160">
        <f t="shared" si="23"/>
        <v>0</v>
      </c>
      <c r="AQ27" s="160">
        <f t="shared" si="24"/>
        <v>0</v>
      </c>
      <c r="AR27" s="193">
        <v>100</v>
      </c>
      <c r="AS27" s="193">
        <f t="shared" si="25"/>
        <v>91.87537</v>
      </c>
      <c r="AT27" s="194">
        <f t="shared" si="26"/>
        <v>8.12463</v>
      </c>
      <c r="AU27" s="195">
        <f t="shared" si="27"/>
        <v>0</v>
      </c>
      <c r="AV27" s="195">
        <f t="shared" si="28"/>
        <v>0</v>
      </c>
      <c r="AW27" s="219">
        <f t="shared" si="29"/>
        <v>0</v>
      </c>
      <c r="AX27" s="183">
        <f t="shared" si="30"/>
        <v>0</v>
      </c>
      <c r="AY27" s="183">
        <f t="shared" si="31"/>
        <v>0</v>
      </c>
      <c r="AZ27" s="210" t="s">
        <v>30</v>
      </c>
      <c r="BA27" s="181"/>
      <c r="BB27" s="166">
        <v>991.2</v>
      </c>
      <c r="BC27" s="166">
        <f t="shared" si="32"/>
        <v>0</v>
      </c>
      <c r="BD27" s="166">
        <f t="shared" si="0"/>
        <v>0</v>
      </c>
      <c r="BE27" s="160">
        <f t="shared" si="33"/>
        <v>18.669</v>
      </c>
      <c r="BF27" s="160">
        <f t="shared" si="34"/>
        <v>0</v>
      </c>
      <c r="BG27" s="160">
        <f t="shared" si="1"/>
        <v>18.669</v>
      </c>
      <c r="BH27" s="166">
        <f t="shared" si="35"/>
        <v>0</v>
      </c>
      <c r="BI27" s="235"/>
      <c r="BJ27" s="235"/>
      <c r="BK27" s="235"/>
      <c r="BL27" s="235"/>
      <c r="BM27" s="235"/>
      <c r="BN27" s="235"/>
      <c r="BO27" s="235"/>
      <c r="BP27" s="235"/>
      <c r="BQ27" s="235"/>
      <c r="BR27" s="235"/>
      <c r="BS27" s="235"/>
      <c r="BT27" s="235"/>
      <c r="BU27" s="235"/>
      <c r="BV27" s="235"/>
      <c r="BW27" s="235"/>
      <c r="BX27" s="235"/>
      <c r="BY27" s="235"/>
      <c r="BZ27" s="235"/>
      <c r="CA27" s="235"/>
      <c r="CB27" s="235"/>
      <c r="CC27" s="235"/>
      <c r="CD27" s="235"/>
      <c r="CE27" s="235"/>
      <c r="CF27" s="235"/>
      <c r="CG27" s="235"/>
      <c r="CH27" s="235"/>
      <c r="CI27" s="235"/>
      <c r="CJ27" s="235"/>
      <c r="CK27" s="235"/>
      <c r="CL27" s="235"/>
      <c r="CM27" s="235"/>
      <c r="CN27" s="235"/>
      <c r="CO27" s="235"/>
      <c r="CP27" s="235"/>
      <c r="CQ27" s="235"/>
      <c r="CR27" s="235"/>
      <c r="CS27" s="235"/>
      <c r="CT27" s="235"/>
      <c r="CU27" s="235"/>
      <c r="CV27" s="235"/>
      <c r="CW27" s="235"/>
      <c r="CX27" s="235"/>
      <c r="CY27" s="235"/>
      <c r="CZ27" s="235"/>
      <c r="DA27" s="235"/>
    </row>
    <row r="28" spans="1:105" ht="15.75">
      <c r="A28" s="313">
        <v>20</v>
      </c>
      <c r="B28" s="227" t="s">
        <v>31</v>
      </c>
      <c r="C28" s="309">
        <f t="shared" si="2"/>
        <v>3512.4</v>
      </c>
      <c r="D28" s="221"/>
      <c r="E28" s="221">
        <v>3512.4</v>
      </c>
      <c r="F28" s="221">
        <v>3512.4</v>
      </c>
      <c r="G28" s="310">
        <v>322.2</v>
      </c>
      <c r="H28" s="163">
        <f t="shared" si="3"/>
        <v>329.29</v>
      </c>
      <c r="I28" s="159">
        <f t="shared" si="4"/>
        <v>0</v>
      </c>
      <c r="J28" s="159">
        <f t="shared" si="5"/>
        <v>329.29</v>
      </c>
      <c r="K28" s="311">
        <v>121</v>
      </c>
      <c r="L28" s="175">
        <v>0.03</v>
      </c>
      <c r="M28" s="162">
        <v>266.4</v>
      </c>
      <c r="N28" s="175">
        <f t="shared" si="6"/>
        <v>3778.8</v>
      </c>
      <c r="O28" s="175">
        <f t="shared" si="7"/>
        <v>7.99</v>
      </c>
      <c r="P28" s="204">
        <f t="shared" si="8"/>
        <v>0.002275</v>
      </c>
      <c r="Q28" s="311">
        <v>48</v>
      </c>
      <c r="R28" s="311">
        <v>59.8</v>
      </c>
      <c r="S28" s="205">
        <f t="shared" si="9"/>
        <v>73</v>
      </c>
      <c r="T28" s="314"/>
      <c r="U28" s="163">
        <f t="shared" si="10"/>
        <v>261.5</v>
      </c>
      <c r="V28" s="164">
        <f t="shared" si="11"/>
        <v>3.58</v>
      </c>
      <c r="W28" s="234"/>
      <c r="X28" s="210" t="s">
        <v>31</v>
      </c>
      <c r="Y28" s="207">
        <v>14.34</v>
      </c>
      <c r="Z28" s="208">
        <f t="shared" si="12"/>
        <v>4722.02</v>
      </c>
      <c r="AA28" s="186">
        <f t="shared" si="13"/>
        <v>18.474</v>
      </c>
      <c r="AB28" s="186">
        <f t="shared" si="14"/>
        <v>0</v>
      </c>
      <c r="AC28" s="186">
        <v>18.474</v>
      </c>
      <c r="AD28" s="208">
        <v>991.2</v>
      </c>
      <c r="AE28" s="159">
        <f t="shared" si="15"/>
        <v>18311.43</v>
      </c>
      <c r="AF28" s="159">
        <f t="shared" si="16"/>
        <v>23033.45</v>
      </c>
      <c r="AG28" s="220">
        <f t="shared" si="17"/>
        <v>69.95</v>
      </c>
      <c r="AH28" s="209">
        <f t="shared" si="18"/>
        <v>69.95</v>
      </c>
      <c r="AI28" s="210" t="s">
        <v>31</v>
      </c>
      <c r="AJ28" s="172">
        <v>1590.78</v>
      </c>
      <c r="AK28" s="166">
        <f t="shared" si="19"/>
        <v>0</v>
      </c>
      <c r="AL28" s="166">
        <f t="shared" si="20"/>
        <v>0</v>
      </c>
      <c r="AM28" s="165">
        <f t="shared" si="21"/>
        <v>0</v>
      </c>
      <c r="AN28" s="162" t="e">
        <f t="shared" si="22"/>
        <v>#DIV/0!</v>
      </c>
      <c r="AO28" s="239">
        <v>0</v>
      </c>
      <c r="AP28" s="160">
        <f t="shared" si="23"/>
        <v>0</v>
      </c>
      <c r="AQ28" s="160">
        <f t="shared" si="24"/>
        <v>0</v>
      </c>
      <c r="AR28" s="193">
        <v>100</v>
      </c>
      <c r="AS28" s="193">
        <f t="shared" si="25"/>
        <v>92.95014</v>
      </c>
      <c r="AT28" s="194">
        <f t="shared" si="26"/>
        <v>7.04986</v>
      </c>
      <c r="AU28" s="195">
        <f t="shared" si="27"/>
        <v>0</v>
      </c>
      <c r="AV28" s="195">
        <f t="shared" si="28"/>
        <v>0</v>
      </c>
      <c r="AW28" s="219">
        <f t="shared" si="29"/>
        <v>0</v>
      </c>
      <c r="AX28" s="183">
        <f t="shared" si="30"/>
        <v>0</v>
      </c>
      <c r="AY28" s="183">
        <f t="shared" si="31"/>
        <v>0</v>
      </c>
      <c r="AZ28" s="210" t="s">
        <v>31</v>
      </c>
      <c r="BA28" s="181"/>
      <c r="BB28" s="166">
        <v>991.2</v>
      </c>
      <c r="BC28" s="166">
        <f t="shared" si="32"/>
        <v>0</v>
      </c>
      <c r="BD28" s="166">
        <f t="shared" si="0"/>
        <v>0</v>
      </c>
      <c r="BE28" s="160">
        <f t="shared" si="33"/>
        <v>18.474</v>
      </c>
      <c r="BF28" s="160">
        <f t="shared" si="34"/>
        <v>0</v>
      </c>
      <c r="BG28" s="160">
        <f t="shared" si="1"/>
        <v>18.474</v>
      </c>
      <c r="BH28" s="166">
        <f t="shared" si="35"/>
        <v>0</v>
      </c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</row>
    <row r="29" spans="1:105" ht="15.75">
      <c r="A29" s="313">
        <v>21</v>
      </c>
      <c r="B29" s="227" t="s">
        <v>32</v>
      </c>
      <c r="C29" s="309">
        <f t="shared" si="2"/>
        <v>3366.2</v>
      </c>
      <c r="D29" s="221">
        <v>108.1</v>
      </c>
      <c r="E29" s="221">
        <v>3474.3</v>
      </c>
      <c r="F29" s="221">
        <v>3474.3</v>
      </c>
      <c r="G29" s="310">
        <v>357.51</v>
      </c>
      <c r="H29" s="163">
        <f t="shared" si="3"/>
        <v>365.38</v>
      </c>
      <c r="I29" s="159">
        <f t="shared" si="4"/>
        <v>1.87</v>
      </c>
      <c r="J29" s="159">
        <f t="shared" si="5"/>
        <v>363.5</v>
      </c>
      <c r="K29" s="311">
        <v>161</v>
      </c>
      <c r="L29" s="175">
        <v>0.03</v>
      </c>
      <c r="M29" s="162">
        <v>296</v>
      </c>
      <c r="N29" s="175">
        <f t="shared" si="6"/>
        <v>3770.3</v>
      </c>
      <c r="O29" s="175">
        <f t="shared" si="7"/>
        <v>8.88</v>
      </c>
      <c r="P29" s="204">
        <f t="shared" si="8"/>
        <v>0.002556</v>
      </c>
      <c r="Q29" s="311">
        <v>50</v>
      </c>
      <c r="R29" s="311">
        <v>63.54</v>
      </c>
      <c r="S29" s="205">
        <f t="shared" si="9"/>
        <v>111</v>
      </c>
      <c r="T29" s="314">
        <v>1.598</v>
      </c>
      <c r="U29" s="163">
        <f t="shared" si="10"/>
        <v>291.36</v>
      </c>
      <c r="V29" s="164">
        <f t="shared" si="11"/>
        <v>2.62</v>
      </c>
      <c r="W29" s="234"/>
      <c r="X29" s="210" t="s">
        <v>32</v>
      </c>
      <c r="Y29" s="207">
        <v>14.34</v>
      </c>
      <c r="Z29" s="208">
        <f t="shared" si="12"/>
        <v>5212.59</v>
      </c>
      <c r="AA29" s="186">
        <f t="shared" si="13"/>
        <v>21.373</v>
      </c>
      <c r="AB29" s="186">
        <f t="shared" si="14"/>
        <v>0.11</v>
      </c>
      <c r="AC29" s="186">
        <v>21.484</v>
      </c>
      <c r="AD29" s="208">
        <v>991.2</v>
      </c>
      <c r="AE29" s="159">
        <f t="shared" si="15"/>
        <v>21184.92</v>
      </c>
      <c r="AF29" s="159">
        <f t="shared" si="16"/>
        <v>26397.51</v>
      </c>
      <c r="AG29" s="220">
        <f t="shared" si="17"/>
        <v>72.62</v>
      </c>
      <c r="AH29" s="209">
        <f t="shared" si="18"/>
        <v>72.62</v>
      </c>
      <c r="AI29" s="210" t="s">
        <v>32</v>
      </c>
      <c r="AJ29" s="172">
        <v>1590.78</v>
      </c>
      <c r="AK29" s="166">
        <f t="shared" si="19"/>
        <v>174.99</v>
      </c>
      <c r="AL29" s="166">
        <f t="shared" si="20"/>
        <v>26.82</v>
      </c>
      <c r="AM29" s="165">
        <f t="shared" si="21"/>
        <v>201.81</v>
      </c>
      <c r="AN29" s="162">
        <f t="shared" si="22"/>
        <v>107.92</v>
      </c>
      <c r="AO29" s="239">
        <v>0</v>
      </c>
      <c r="AP29" s="160">
        <f t="shared" si="23"/>
        <v>0</v>
      </c>
      <c r="AQ29" s="160">
        <f t="shared" si="24"/>
        <v>0</v>
      </c>
      <c r="AR29" s="193">
        <v>100</v>
      </c>
      <c r="AS29" s="193">
        <f t="shared" si="25"/>
        <v>92.14917</v>
      </c>
      <c r="AT29" s="194">
        <f t="shared" si="26"/>
        <v>7.85083</v>
      </c>
      <c r="AU29" s="195">
        <f t="shared" si="27"/>
        <v>0</v>
      </c>
      <c r="AV29" s="195">
        <f t="shared" si="28"/>
        <v>0</v>
      </c>
      <c r="AW29" s="219">
        <f t="shared" si="29"/>
        <v>0</v>
      </c>
      <c r="AX29" s="183">
        <f t="shared" si="30"/>
        <v>0</v>
      </c>
      <c r="AY29" s="183">
        <f t="shared" si="31"/>
        <v>0</v>
      </c>
      <c r="AZ29" s="210" t="s">
        <v>32</v>
      </c>
      <c r="BA29" s="181"/>
      <c r="BB29" s="166">
        <v>991.2</v>
      </c>
      <c r="BC29" s="166">
        <f t="shared" si="32"/>
        <v>0</v>
      </c>
      <c r="BD29" s="166">
        <f t="shared" si="0"/>
        <v>0</v>
      </c>
      <c r="BE29" s="160">
        <v>39.213</v>
      </c>
      <c r="BF29" s="160">
        <f t="shared" si="34"/>
        <v>0.11</v>
      </c>
      <c r="BG29" s="160">
        <v>39.896</v>
      </c>
      <c r="BH29" s="166">
        <f t="shared" si="35"/>
        <v>0</v>
      </c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</row>
    <row r="30" spans="1:105" ht="15.75">
      <c r="A30" s="313">
        <v>22</v>
      </c>
      <c r="B30" s="227" t="s">
        <v>33</v>
      </c>
      <c r="C30" s="309">
        <f t="shared" si="2"/>
        <v>6222</v>
      </c>
      <c r="D30" s="221"/>
      <c r="E30" s="221">
        <v>6222</v>
      </c>
      <c r="F30" s="221">
        <v>6222</v>
      </c>
      <c r="G30" s="310">
        <v>518.7</v>
      </c>
      <c r="H30" s="163">
        <f t="shared" si="3"/>
        <v>530.11</v>
      </c>
      <c r="I30" s="159">
        <f t="shared" si="4"/>
        <v>0</v>
      </c>
      <c r="J30" s="159">
        <f t="shared" si="5"/>
        <v>530.11</v>
      </c>
      <c r="K30" s="311">
        <v>272</v>
      </c>
      <c r="L30" s="175">
        <v>0.03</v>
      </c>
      <c r="M30" s="162">
        <v>622.8</v>
      </c>
      <c r="N30" s="175">
        <f t="shared" si="6"/>
        <v>6844.8</v>
      </c>
      <c r="O30" s="175">
        <f t="shared" si="7"/>
        <v>18.68</v>
      </c>
      <c r="P30" s="204">
        <f t="shared" si="8"/>
        <v>0.003002</v>
      </c>
      <c r="Q30" s="311">
        <v>150</v>
      </c>
      <c r="R30" s="311">
        <v>227.45</v>
      </c>
      <c r="S30" s="205">
        <f t="shared" si="9"/>
        <v>122</v>
      </c>
      <c r="T30" s="314"/>
      <c r="U30" s="163">
        <f t="shared" si="10"/>
        <v>283.98</v>
      </c>
      <c r="V30" s="164">
        <f t="shared" si="11"/>
        <v>2.33</v>
      </c>
      <c r="W30" s="234"/>
      <c r="X30" s="210" t="s">
        <v>33</v>
      </c>
      <c r="Y30" s="207">
        <v>14.34</v>
      </c>
      <c r="Z30" s="208">
        <f t="shared" si="12"/>
        <v>7601.78</v>
      </c>
      <c r="AA30" s="186">
        <f t="shared" si="13"/>
        <v>29.868</v>
      </c>
      <c r="AB30" s="186">
        <f t="shared" si="14"/>
        <v>0</v>
      </c>
      <c r="AC30" s="186">
        <v>29.868</v>
      </c>
      <c r="AD30" s="208">
        <v>991.2</v>
      </c>
      <c r="AE30" s="159">
        <f t="shared" si="15"/>
        <v>29605.16</v>
      </c>
      <c r="AF30" s="159">
        <f>Z30+AE30</f>
        <v>37206.94</v>
      </c>
      <c r="AG30" s="220">
        <f t="shared" si="17"/>
        <v>70.19</v>
      </c>
      <c r="AH30" s="209">
        <f t="shared" si="18"/>
        <v>70.19</v>
      </c>
      <c r="AI30" s="210" t="s">
        <v>33</v>
      </c>
      <c r="AJ30" s="172">
        <v>1590.78</v>
      </c>
      <c r="AK30" s="166">
        <f t="shared" si="19"/>
        <v>0</v>
      </c>
      <c r="AL30" s="166">
        <f t="shared" si="20"/>
        <v>0</v>
      </c>
      <c r="AM30" s="165">
        <f t="shared" si="21"/>
        <v>0</v>
      </c>
      <c r="AN30" s="162" t="e">
        <f t="shared" si="22"/>
        <v>#DIV/0!</v>
      </c>
      <c r="AO30" s="239">
        <v>0</v>
      </c>
      <c r="AP30" s="160">
        <f t="shared" si="23"/>
        <v>0</v>
      </c>
      <c r="AQ30" s="160">
        <f t="shared" si="24"/>
        <v>0</v>
      </c>
      <c r="AR30" s="193">
        <v>100</v>
      </c>
      <c r="AS30" s="193">
        <f t="shared" si="25"/>
        <v>90.90112</v>
      </c>
      <c r="AT30" s="194">
        <f t="shared" si="26"/>
        <v>9.09888</v>
      </c>
      <c r="AU30" s="195">
        <f t="shared" si="27"/>
        <v>0</v>
      </c>
      <c r="AV30" s="195">
        <f t="shared" si="28"/>
        <v>0</v>
      </c>
      <c r="AW30" s="219">
        <f t="shared" si="29"/>
        <v>0</v>
      </c>
      <c r="AX30" s="183">
        <f t="shared" si="30"/>
        <v>0</v>
      </c>
      <c r="AY30" s="183">
        <f t="shared" si="31"/>
        <v>0</v>
      </c>
      <c r="AZ30" s="210" t="s">
        <v>33</v>
      </c>
      <c r="BA30" s="181"/>
      <c r="BB30" s="166">
        <v>991.2</v>
      </c>
      <c r="BC30" s="166">
        <f t="shared" si="32"/>
        <v>0</v>
      </c>
      <c r="BD30" s="166">
        <f t="shared" si="0"/>
        <v>0</v>
      </c>
      <c r="BE30" s="160">
        <f>AP30+AA30</f>
        <v>29.868</v>
      </c>
      <c r="BF30" s="160">
        <f t="shared" si="34"/>
        <v>0</v>
      </c>
      <c r="BG30" s="160">
        <f t="shared" si="1"/>
        <v>29.868</v>
      </c>
      <c r="BH30" s="166">
        <f t="shared" si="35"/>
        <v>0</v>
      </c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</row>
    <row r="31" spans="1:105" ht="15.75">
      <c r="A31" s="313">
        <v>23</v>
      </c>
      <c r="B31" s="227" t="s">
        <v>34</v>
      </c>
      <c r="C31" s="309">
        <f t="shared" si="2"/>
        <v>6020.5</v>
      </c>
      <c r="D31" s="221">
        <v>116.2</v>
      </c>
      <c r="E31" s="221">
        <v>6136.7</v>
      </c>
      <c r="F31" s="221">
        <v>6136.7</v>
      </c>
      <c r="G31" s="310">
        <v>482.19</v>
      </c>
      <c r="H31" s="163">
        <f t="shared" si="3"/>
        <v>492.8</v>
      </c>
      <c r="I31" s="159">
        <f t="shared" si="4"/>
        <v>0.52</v>
      </c>
      <c r="J31" s="159">
        <f t="shared" si="5"/>
        <v>492.28</v>
      </c>
      <c r="K31" s="311">
        <v>248</v>
      </c>
      <c r="L31" s="175">
        <v>0.03</v>
      </c>
      <c r="M31" s="162">
        <v>595.8</v>
      </c>
      <c r="N31" s="175">
        <f t="shared" si="6"/>
        <v>6732.5</v>
      </c>
      <c r="O31" s="175">
        <f t="shared" si="7"/>
        <v>17.87</v>
      </c>
      <c r="P31" s="204">
        <f t="shared" si="8"/>
        <v>0.002912</v>
      </c>
      <c r="Q31" s="311">
        <v>87</v>
      </c>
      <c r="R31" s="311">
        <v>118.73</v>
      </c>
      <c r="S31" s="205">
        <f t="shared" si="9"/>
        <v>161</v>
      </c>
      <c r="T31" s="314">
        <v>0.183</v>
      </c>
      <c r="U31" s="163">
        <f t="shared" si="10"/>
        <v>356.02</v>
      </c>
      <c r="V31" s="164">
        <f t="shared" si="11"/>
        <v>2.21</v>
      </c>
      <c r="W31" s="234"/>
      <c r="X31" s="210" t="s">
        <v>34</v>
      </c>
      <c r="Y31" s="207">
        <v>14.34</v>
      </c>
      <c r="Z31" s="208">
        <f t="shared" si="12"/>
        <v>7059.3</v>
      </c>
      <c r="AA31" s="186">
        <f t="shared" si="13"/>
        <v>27.724</v>
      </c>
      <c r="AB31" s="186">
        <f t="shared" si="14"/>
        <v>0.029</v>
      </c>
      <c r="AC31" s="186">
        <v>27.753</v>
      </c>
      <c r="AD31" s="208">
        <v>991.2</v>
      </c>
      <c r="AE31" s="159">
        <f t="shared" si="15"/>
        <v>27480.03</v>
      </c>
      <c r="AF31" s="159">
        <f>Z31+AE31</f>
        <v>34539.33</v>
      </c>
      <c r="AG31" s="220">
        <f t="shared" si="17"/>
        <v>70.16</v>
      </c>
      <c r="AH31" s="209">
        <f t="shared" si="18"/>
        <v>70.16</v>
      </c>
      <c r="AI31" s="210" t="s">
        <v>34</v>
      </c>
      <c r="AJ31" s="172">
        <v>1590.78</v>
      </c>
      <c r="AK31" s="166">
        <f t="shared" si="19"/>
        <v>46.13</v>
      </c>
      <c r="AL31" s="166">
        <f t="shared" si="20"/>
        <v>7.46</v>
      </c>
      <c r="AM31" s="165">
        <f t="shared" si="21"/>
        <v>53.59</v>
      </c>
      <c r="AN31" s="162">
        <f t="shared" si="22"/>
        <v>103.06</v>
      </c>
      <c r="AO31" s="239">
        <v>0</v>
      </c>
      <c r="AP31" s="160">
        <f t="shared" si="23"/>
        <v>0</v>
      </c>
      <c r="AQ31" s="160">
        <f t="shared" si="24"/>
        <v>0</v>
      </c>
      <c r="AR31" s="193">
        <v>100</v>
      </c>
      <c r="AS31" s="193">
        <f t="shared" si="25"/>
        <v>91.15039</v>
      </c>
      <c r="AT31" s="194">
        <f t="shared" si="26"/>
        <v>8.84961</v>
      </c>
      <c r="AU31" s="195">
        <f t="shared" si="27"/>
        <v>0</v>
      </c>
      <c r="AV31" s="195">
        <f t="shared" si="28"/>
        <v>0</v>
      </c>
      <c r="AW31" s="219">
        <f t="shared" si="29"/>
        <v>0</v>
      </c>
      <c r="AX31" s="183">
        <f t="shared" si="30"/>
        <v>0</v>
      </c>
      <c r="AY31" s="183">
        <f t="shared" si="31"/>
        <v>0</v>
      </c>
      <c r="AZ31" s="210" t="s">
        <v>34</v>
      </c>
      <c r="BA31" s="181"/>
      <c r="BB31" s="166">
        <v>991.2</v>
      </c>
      <c r="BC31" s="166">
        <f t="shared" si="32"/>
        <v>0</v>
      </c>
      <c r="BD31" s="166">
        <f t="shared" si="0"/>
        <v>0</v>
      </c>
      <c r="BE31" s="160">
        <f t="shared" si="33"/>
        <v>27.724</v>
      </c>
      <c r="BF31" s="160">
        <f t="shared" si="34"/>
        <v>0.029</v>
      </c>
      <c r="BG31" s="160">
        <f t="shared" si="1"/>
        <v>27.753</v>
      </c>
      <c r="BH31" s="166">
        <f t="shared" si="35"/>
        <v>0</v>
      </c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</row>
    <row r="32" spans="1:105" ht="15.75">
      <c r="A32" s="313">
        <v>24</v>
      </c>
      <c r="B32" s="227" t="s">
        <v>35</v>
      </c>
      <c r="C32" s="309">
        <f t="shared" si="2"/>
        <v>3278.5</v>
      </c>
      <c r="D32" s="221">
        <v>195.5</v>
      </c>
      <c r="E32" s="221">
        <v>3474</v>
      </c>
      <c r="F32" s="221">
        <v>3474</v>
      </c>
      <c r="G32" s="310">
        <v>368.75</v>
      </c>
      <c r="H32" s="163">
        <f t="shared" si="3"/>
        <v>376.86</v>
      </c>
      <c r="I32" s="159">
        <f t="shared" si="4"/>
        <v>1.57</v>
      </c>
      <c r="J32" s="159">
        <f t="shared" si="5"/>
        <v>375.29</v>
      </c>
      <c r="K32" s="311">
        <v>148</v>
      </c>
      <c r="L32" s="175">
        <v>0.03</v>
      </c>
      <c r="M32" s="162">
        <v>308.2</v>
      </c>
      <c r="N32" s="175">
        <f t="shared" si="6"/>
        <v>3782.2</v>
      </c>
      <c r="O32" s="175">
        <f t="shared" si="7"/>
        <v>9.25</v>
      </c>
      <c r="P32" s="204">
        <f t="shared" si="8"/>
        <v>0.002663</v>
      </c>
      <c r="Q32" s="311">
        <v>51</v>
      </c>
      <c r="R32" s="311">
        <v>77.71</v>
      </c>
      <c r="S32" s="205">
        <f t="shared" si="9"/>
        <v>97</v>
      </c>
      <c r="T32" s="314">
        <v>1.049</v>
      </c>
      <c r="U32" s="163">
        <f t="shared" si="10"/>
        <v>288.85</v>
      </c>
      <c r="V32" s="164">
        <f t="shared" si="11"/>
        <v>2.98</v>
      </c>
      <c r="W32" s="234"/>
      <c r="X32" s="210" t="s">
        <v>35</v>
      </c>
      <c r="Y32" s="207">
        <v>14.34</v>
      </c>
      <c r="Z32" s="208">
        <f t="shared" si="12"/>
        <v>5381.66</v>
      </c>
      <c r="AA32" s="186">
        <f t="shared" si="13"/>
        <v>21.919</v>
      </c>
      <c r="AB32" s="186">
        <f t="shared" si="14"/>
        <v>0.092</v>
      </c>
      <c r="AC32" s="186">
        <v>22.011</v>
      </c>
      <c r="AD32" s="208">
        <v>991.2</v>
      </c>
      <c r="AE32" s="159">
        <f t="shared" si="15"/>
        <v>21726.11</v>
      </c>
      <c r="AF32" s="159">
        <f t="shared" si="16"/>
        <v>27107.77</v>
      </c>
      <c r="AG32" s="220">
        <f t="shared" si="17"/>
        <v>72.23</v>
      </c>
      <c r="AH32" s="209">
        <f t="shared" si="18"/>
        <v>72.23</v>
      </c>
      <c r="AI32" s="210" t="s">
        <v>35</v>
      </c>
      <c r="AJ32" s="172">
        <v>1590.78</v>
      </c>
      <c r="AK32" s="166">
        <f t="shared" si="19"/>
        <v>146.35</v>
      </c>
      <c r="AL32" s="166">
        <f t="shared" si="20"/>
        <v>22.51</v>
      </c>
      <c r="AM32" s="165">
        <f t="shared" si="21"/>
        <v>168.86</v>
      </c>
      <c r="AN32" s="162">
        <f t="shared" si="22"/>
        <v>107.55</v>
      </c>
      <c r="AO32" s="239">
        <v>0</v>
      </c>
      <c r="AP32" s="160">
        <f t="shared" si="23"/>
        <v>0</v>
      </c>
      <c r="AQ32" s="160">
        <f t="shared" si="24"/>
        <v>0</v>
      </c>
      <c r="AR32" s="193">
        <v>100</v>
      </c>
      <c r="AS32" s="193">
        <f t="shared" si="25"/>
        <v>91.8513</v>
      </c>
      <c r="AT32" s="194">
        <f t="shared" si="26"/>
        <v>8.1487</v>
      </c>
      <c r="AU32" s="195">
        <f t="shared" si="27"/>
        <v>0</v>
      </c>
      <c r="AV32" s="195">
        <f t="shared" si="28"/>
        <v>0</v>
      </c>
      <c r="AW32" s="219">
        <f t="shared" si="29"/>
        <v>0</v>
      </c>
      <c r="AX32" s="183">
        <f t="shared" si="30"/>
        <v>0</v>
      </c>
      <c r="AY32" s="183">
        <f t="shared" si="31"/>
        <v>0</v>
      </c>
      <c r="AZ32" s="210" t="s">
        <v>35</v>
      </c>
      <c r="BA32" s="181"/>
      <c r="BB32" s="166">
        <v>991.2</v>
      </c>
      <c r="BC32" s="166">
        <f t="shared" si="32"/>
        <v>0</v>
      </c>
      <c r="BD32" s="166">
        <f t="shared" si="0"/>
        <v>0</v>
      </c>
      <c r="BE32" s="160">
        <f t="shared" si="33"/>
        <v>21.919</v>
      </c>
      <c r="BF32" s="160">
        <f t="shared" si="34"/>
        <v>0.092</v>
      </c>
      <c r="BG32" s="160">
        <f t="shared" si="1"/>
        <v>22.011</v>
      </c>
      <c r="BH32" s="166">
        <f t="shared" si="35"/>
        <v>0</v>
      </c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</row>
    <row r="33" spans="1:105" ht="15.75">
      <c r="A33" s="313">
        <v>25</v>
      </c>
      <c r="B33" s="227" t="s">
        <v>36</v>
      </c>
      <c r="C33" s="309">
        <f t="shared" si="2"/>
        <v>3281</v>
      </c>
      <c r="D33" s="221">
        <v>243.1</v>
      </c>
      <c r="E33" s="221">
        <v>3524.1</v>
      </c>
      <c r="F33" s="221">
        <v>3524.1</v>
      </c>
      <c r="G33" s="310">
        <v>317.2</v>
      </c>
      <c r="H33" s="163">
        <f t="shared" si="3"/>
        <v>324.18</v>
      </c>
      <c r="I33" s="159">
        <f t="shared" si="4"/>
        <v>1.55</v>
      </c>
      <c r="J33" s="159">
        <f t="shared" si="5"/>
        <v>322.63</v>
      </c>
      <c r="K33" s="311">
        <v>139</v>
      </c>
      <c r="L33" s="175">
        <v>0.03</v>
      </c>
      <c r="M33" s="162">
        <v>298.3</v>
      </c>
      <c r="N33" s="175">
        <f t="shared" si="6"/>
        <v>3822.4</v>
      </c>
      <c r="O33" s="175">
        <f t="shared" si="7"/>
        <v>8.95</v>
      </c>
      <c r="P33" s="204">
        <f t="shared" si="8"/>
        <v>0.00254</v>
      </c>
      <c r="Q33" s="311">
        <v>66</v>
      </c>
      <c r="R33" s="311">
        <v>61.75</v>
      </c>
      <c r="S33" s="205">
        <f t="shared" si="9"/>
        <v>73</v>
      </c>
      <c r="T33" s="314">
        <v>0.929</v>
      </c>
      <c r="U33" s="163">
        <f t="shared" si="10"/>
        <v>252.55</v>
      </c>
      <c r="V33" s="164">
        <f t="shared" si="11"/>
        <v>3.46</v>
      </c>
      <c r="W33" s="234"/>
      <c r="X33" s="210" t="s">
        <v>36</v>
      </c>
      <c r="Y33" s="207">
        <v>14.34</v>
      </c>
      <c r="Z33" s="208">
        <f t="shared" si="12"/>
        <v>4626.51</v>
      </c>
      <c r="AA33" s="186">
        <f t="shared" si="13"/>
        <v>18.626</v>
      </c>
      <c r="AB33" s="186">
        <f t="shared" si="14"/>
        <v>0.089</v>
      </c>
      <c r="AC33" s="186">
        <v>18.715</v>
      </c>
      <c r="AD33" s="208">
        <v>991.2</v>
      </c>
      <c r="AE33" s="159">
        <f t="shared" si="15"/>
        <v>18462.09</v>
      </c>
      <c r="AF33" s="159">
        <f t="shared" si="16"/>
        <v>23088.6</v>
      </c>
      <c r="AG33" s="220">
        <f t="shared" si="17"/>
        <v>71.56</v>
      </c>
      <c r="AH33" s="209">
        <f t="shared" si="18"/>
        <v>71.56</v>
      </c>
      <c r="AI33" s="210" t="s">
        <v>36</v>
      </c>
      <c r="AJ33" s="172">
        <v>1590.78</v>
      </c>
      <c r="AK33" s="166">
        <f t="shared" si="19"/>
        <v>141.58</v>
      </c>
      <c r="AL33" s="166">
        <f t="shared" si="20"/>
        <v>22.23</v>
      </c>
      <c r="AM33" s="165">
        <f t="shared" si="21"/>
        <v>163.81</v>
      </c>
      <c r="AN33" s="162">
        <f t="shared" si="22"/>
        <v>105.68</v>
      </c>
      <c r="AO33" s="239">
        <v>0</v>
      </c>
      <c r="AP33" s="160">
        <f t="shared" si="23"/>
        <v>0</v>
      </c>
      <c r="AQ33" s="160">
        <f t="shared" si="24"/>
        <v>0</v>
      </c>
      <c r="AR33" s="193">
        <v>100</v>
      </c>
      <c r="AS33" s="193">
        <f t="shared" si="25"/>
        <v>92.196</v>
      </c>
      <c r="AT33" s="194">
        <f t="shared" si="26"/>
        <v>7.804</v>
      </c>
      <c r="AU33" s="195">
        <f t="shared" si="27"/>
        <v>0</v>
      </c>
      <c r="AV33" s="195">
        <f t="shared" si="28"/>
        <v>0</v>
      </c>
      <c r="AW33" s="219">
        <f t="shared" si="29"/>
        <v>0</v>
      </c>
      <c r="AX33" s="183">
        <f t="shared" si="30"/>
        <v>0</v>
      </c>
      <c r="AY33" s="183">
        <f t="shared" si="31"/>
        <v>0</v>
      </c>
      <c r="AZ33" s="210" t="s">
        <v>36</v>
      </c>
      <c r="BA33" s="181"/>
      <c r="BB33" s="166">
        <v>991.2</v>
      </c>
      <c r="BC33" s="166">
        <f t="shared" si="32"/>
        <v>0</v>
      </c>
      <c r="BD33" s="166">
        <f t="shared" si="0"/>
        <v>0</v>
      </c>
      <c r="BE33" s="160">
        <f t="shared" si="33"/>
        <v>18.626</v>
      </c>
      <c r="BF33" s="160">
        <f t="shared" si="34"/>
        <v>0.089</v>
      </c>
      <c r="BG33" s="160">
        <f t="shared" si="1"/>
        <v>18.715</v>
      </c>
      <c r="BH33" s="166">
        <f t="shared" si="35"/>
        <v>0</v>
      </c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</row>
    <row r="34" spans="1:105" ht="15.75">
      <c r="A34" s="313">
        <v>26</v>
      </c>
      <c r="B34" s="227" t="s">
        <v>37</v>
      </c>
      <c r="C34" s="309">
        <f t="shared" si="2"/>
        <v>3427.8</v>
      </c>
      <c r="D34" s="221">
        <v>99.9</v>
      </c>
      <c r="E34" s="221">
        <v>3527.7</v>
      </c>
      <c r="F34" s="221">
        <v>3527.7</v>
      </c>
      <c r="G34" s="310">
        <v>345.4</v>
      </c>
      <c r="H34" s="163">
        <f t="shared" si="3"/>
        <v>353</v>
      </c>
      <c r="I34" s="159">
        <f t="shared" si="4"/>
        <v>0.62</v>
      </c>
      <c r="J34" s="159">
        <f t="shared" si="5"/>
        <v>352.37</v>
      </c>
      <c r="K34" s="311">
        <v>153</v>
      </c>
      <c r="L34" s="175">
        <v>0.03</v>
      </c>
      <c r="M34" s="162">
        <v>300</v>
      </c>
      <c r="N34" s="175">
        <f t="shared" si="6"/>
        <v>3827.7</v>
      </c>
      <c r="O34" s="175">
        <f t="shared" si="7"/>
        <v>9</v>
      </c>
      <c r="P34" s="204">
        <f t="shared" si="8"/>
        <v>0.002551</v>
      </c>
      <c r="Q34" s="311">
        <v>64</v>
      </c>
      <c r="R34" s="311">
        <v>73.26</v>
      </c>
      <c r="S34" s="205">
        <f t="shared" si="9"/>
        <v>89</v>
      </c>
      <c r="T34" s="314">
        <v>0.366</v>
      </c>
      <c r="U34" s="163">
        <f t="shared" si="10"/>
        <v>270.37</v>
      </c>
      <c r="V34" s="164">
        <f t="shared" si="11"/>
        <v>3.04</v>
      </c>
      <c r="W34" s="234"/>
      <c r="X34" s="210" t="s">
        <v>37</v>
      </c>
      <c r="Y34" s="207">
        <v>14.34</v>
      </c>
      <c r="Z34" s="208">
        <f t="shared" si="12"/>
        <v>5052.99</v>
      </c>
      <c r="AA34" s="186">
        <f t="shared" si="13"/>
        <v>19.804</v>
      </c>
      <c r="AB34" s="186">
        <f t="shared" si="14"/>
        <v>0.035</v>
      </c>
      <c r="AC34" s="186">
        <v>19.839</v>
      </c>
      <c r="AD34" s="208">
        <v>991.2</v>
      </c>
      <c r="AE34" s="159">
        <f t="shared" si="15"/>
        <v>19629.72</v>
      </c>
      <c r="AF34" s="159">
        <f t="shared" si="16"/>
        <v>24682.71</v>
      </c>
      <c r="AG34" s="220">
        <f t="shared" si="17"/>
        <v>70.05</v>
      </c>
      <c r="AH34" s="209">
        <f t="shared" si="18"/>
        <v>70.05</v>
      </c>
      <c r="AI34" s="210" t="s">
        <v>37</v>
      </c>
      <c r="AJ34" s="172">
        <v>1590.78</v>
      </c>
      <c r="AK34" s="166">
        <f t="shared" si="19"/>
        <v>55.68</v>
      </c>
      <c r="AL34" s="166">
        <f t="shared" si="20"/>
        <v>8.89</v>
      </c>
      <c r="AM34" s="165">
        <f t="shared" si="21"/>
        <v>64.57</v>
      </c>
      <c r="AN34" s="162">
        <f t="shared" si="22"/>
        <v>104.15</v>
      </c>
      <c r="AO34" s="239">
        <v>0</v>
      </c>
      <c r="AP34" s="160">
        <f t="shared" si="23"/>
        <v>0</v>
      </c>
      <c r="AQ34" s="160">
        <f t="shared" si="24"/>
        <v>0</v>
      </c>
      <c r="AR34" s="193">
        <v>100</v>
      </c>
      <c r="AS34" s="193">
        <f t="shared" si="25"/>
        <v>92.1624</v>
      </c>
      <c r="AT34" s="194">
        <f t="shared" si="26"/>
        <v>7.8376</v>
      </c>
      <c r="AU34" s="195">
        <f t="shared" si="27"/>
        <v>0</v>
      </c>
      <c r="AV34" s="195">
        <f t="shared" si="28"/>
        <v>0</v>
      </c>
      <c r="AW34" s="219">
        <f t="shared" si="29"/>
        <v>0</v>
      </c>
      <c r="AX34" s="183">
        <f t="shared" si="30"/>
        <v>0</v>
      </c>
      <c r="AY34" s="183">
        <f t="shared" si="31"/>
        <v>0</v>
      </c>
      <c r="AZ34" s="210" t="s">
        <v>37</v>
      </c>
      <c r="BA34" s="181"/>
      <c r="BB34" s="166">
        <v>991.2</v>
      </c>
      <c r="BC34" s="166">
        <f t="shared" si="32"/>
        <v>0</v>
      </c>
      <c r="BD34" s="166">
        <f t="shared" si="0"/>
        <v>0</v>
      </c>
      <c r="BE34" s="160">
        <f t="shared" si="33"/>
        <v>19.804</v>
      </c>
      <c r="BF34" s="160">
        <f t="shared" si="34"/>
        <v>0.035</v>
      </c>
      <c r="BG34" s="160">
        <f t="shared" si="1"/>
        <v>19.839</v>
      </c>
      <c r="BH34" s="166">
        <f t="shared" si="35"/>
        <v>0</v>
      </c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</row>
    <row r="35" spans="1:105" ht="15.75">
      <c r="A35" s="313">
        <v>27</v>
      </c>
      <c r="B35" s="227" t="s">
        <v>38</v>
      </c>
      <c r="C35" s="309">
        <f t="shared" si="2"/>
        <v>3588</v>
      </c>
      <c r="D35" s="221"/>
      <c r="E35" s="221">
        <v>3588</v>
      </c>
      <c r="F35" s="221">
        <v>3588</v>
      </c>
      <c r="G35" s="310">
        <v>353.54</v>
      </c>
      <c r="H35" s="163">
        <f t="shared" si="3"/>
        <v>361.32</v>
      </c>
      <c r="I35" s="159">
        <f t="shared" si="4"/>
        <v>0</v>
      </c>
      <c r="J35" s="159">
        <f t="shared" si="5"/>
        <v>361.32</v>
      </c>
      <c r="K35" s="311">
        <v>145</v>
      </c>
      <c r="L35" s="175">
        <v>0.03</v>
      </c>
      <c r="M35" s="162">
        <v>319.6</v>
      </c>
      <c r="N35" s="175">
        <f t="shared" si="6"/>
        <v>3907.6</v>
      </c>
      <c r="O35" s="175">
        <f t="shared" si="7"/>
        <v>9.59</v>
      </c>
      <c r="P35" s="204">
        <f t="shared" si="8"/>
        <v>0.002673</v>
      </c>
      <c r="Q35" s="311">
        <v>60</v>
      </c>
      <c r="R35" s="311">
        <v>82.81</v>
      </c>
      <c r="S35" s="205">
        <f t="shared" si="9"/>
        <v>85</v>
      </c>
      <c r="T35" s="314"/>
      <c r="U35" s="163">
        <f t="shared" si="10"/>
        <v>268.92</v>
      </c>
      <c r="V35" s="164">
        <f t="shared" si="11"/>
        <v>3.16</v>
      </c>
      <c r="W35" s="234"/>
      <c r="X35" s="210" t="s">
        <v>38</v>
      </c>
      <c r="Y35" s="207">
        <v>14.34</v>
      </c>
      <c r="Z35" s="208">
        <f t="shared" si="12"/>
        <v>5181.33</v>
      </c>
      <c r="AA35" s="186">
        <f t="shared" si="13"/>
        <v>21.103</v>
      </c>
      <c r="AB35" s="186">
        <f t="shared" si="14"/>
        <v>0</v>
      </c>
      <c r="AC35" s="186">
        <v>21.103</v>
      </c>
      <c r="AD35" s="208">
        <v>991.2</v>
      </c>
      <c r="AE35" s="159">
        <f t="shared" si="15"/>
        <v>20917.29</v>
      </c>
      <c r="AF35" s="159">
        <f t="shared" si="16"/>
        <v>26098.62</v>
      </c>
      <c r="AG35" s="220">
        <f t="shared" si="17"/>
        <v>72.23</v>
      </c>
      <c r="AH35" s="209">
        <f t="shared" si="18"/>
        <v>72.23</v>
      </c>
      <c r="AI35" s="210" t="s">
        <v>38</v>
      </c>
      <c r="AJ35" s="172">
        <v>1590.78</v>
      </c>
      <c r="AK35" s="166">
        <f t="shared" si="19"/>
        <v>0</v>
      </c>
      <c r="AL35" s="166">
        <f t="shared" si="20"/>
        <v>0</v>
      </c>
      <c r="AM35" s="165">
        <f t="shared" si="21"/>
        <v>0</v>
      </c>
      <c r="AN35" s="162" t="e">
        <f t="shared" si="22"/>
        <v>#DIV/0!</v>
      </c>
      <c r="AO35" s="239">
        <v>0</v>
      </c>
      <c r="AP35" s="160">
        <f t="shared" si="23"/>
        <v>0</v>
      </c>
      <c r="AQ35" s="160">
        <f t="shared" si="24"/>
        <v>0</v>
      </c>
      <c r="AR35" s="193">
        <v>100</v>
      </c>
      <c r="AS35" s="193">
        <f t="shared" si="25"/>
        <v>91.82107</v>
      </c>
      <c r="AT35" s="194">
        <f t="shared" si="26"/>
        <v>8.17893</v>
      </c>
      <c r="AU35" s="195">
        <f t="shared" si="27"/>
        <v>0</v>
      </c>
      <c r="AV35" s="195">
        <f t="shared" si="28"/>
        <v>0</v>
      </c>
      <c r="AW35" s="219">
        <f t="shared" si="29"/>
        <v>0</v>
      </c>
      <c r="AX35" s="183">
        <f t="shared" si="30"/>
        <v>0</v>
      </c>
      <c r="AY35" s="183">
        <f t="shared" si="31"/>
        <v>0</v>
      </c>
      <c r="AZ35" s="210" t="s">
        <v>38</v>
      </c>
      <c r="BA35" s="181"/>
      <c r="BB35" s="166">
        <v>991.2</v>
      </c>
      <c r="BC35" s="166">
        <f t="shared" si="32"/>
        <v>0</v>
      </c>
      <c r="BD35" s="166">
        <f t="shared" si="0"/>
        <v>0</v>
      </c>
      <c r="BE35" s="160">
        <f t="shared" si="33"/>
        <v>21.103</v>
      </c>
      <c r="BF35" s="160">
        <f t="shared" si="34"/>
        <v>0</v>
      </c>
      <c r="BG35" s="160">
        <f t="shared" si="1"/>
        <v>21.103</v>
      </c>
      <c r="BH35" s="166">
        <f t="shared" si="35"/>
        <v>0</v>
      </c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  <c r="DA35" s="158"/>
    </row>
    <row r="36" spans="1:105" ht="15.75">
      <c r="A36" s="313">
        <v>28</v>
      </c>
      <c r="B36" s="227" t="s">
        <v>39</v>
      </c>
      <c r="C36" s="309">
        <f t="shared" si="2"/>
        <v>3578.5</v>
      </c>
      <c r="D36" s="221"/>
      <c r="E36" s="221">
        <v>3578.5</v>
      </c>
      <c r="F36" s="221">
        <v>3578.5</v>
      </c>
      <c r="G36" s="310">
        <v>343.6</v>
      </c>
      <c r="H36" s="163">
        <f t="shared" si="3"/>
        <v>351.16</v>
      </c>
      <c r="I36" s="159">
        <f t="shared" si="4"/>
        <v>0</v>
      </c>
      <c r="J36" s="159">
        <f t="shared" si="5"/>
        <v>351.16</v>
      </c>
      <c r="K36" s="311">
        <v>143</v>
      </c>
      <c r="L36" s="175">
        <v>0.03</v>
      </c>
      <c r="M36" s="162">
        <v>296.2</v>
      </c>
      <c r="N36" s="175">
        <f t="shared" si="6"/>
        <v>3874.7</v>
      </c>
      <c r="O36" s="175">
        <f t="shared" si="7"/>
        <v>8.89</v>
      </c>
      <c r="P36" s="204">
        <f t="shared" si="8"/>
        <v>0.002484</v>
      </c>
      <c r="Q36" s="311">
        <v>48</v>
      </c>
      <c r="R36" s="311">
        <v>68.24</v>
      </c>
      <c r="S36" s="205">
        <f t="shared" si="9"/>
        <v>95</v>
      </c>
      <c r="T36" s="314"/>
      <c r="U36" s="163">
        <f t="shared" si="10"/>
        <v>274.03</v>
      </c>
      <c r="V36" s="164">
        <f t="shared" si="11"/>
        <v>2.88</v>
      </c>
      <c r="W36" s="234"/>
      <c r="X36" s="210" t="s">
        <v>39</v>
      </c>
      <c r="Y36" s="207">
        <v>14.34</v>
      </c>
      <c r="Z36" s="208">
        <f t="shared" si="12"/>
        <v>5035.63</v>
      </c>
      <c r="AA36" s="186">
        <f t="shared" si="13"/>
        <v>23.038</v>
      </c>
      <c r="AB36" s="186">
        <f t="shared" si="14"/>
        <v>0</v>
      </c>
      <c r="AC36" s="186">
        <v>23.038</v>
      </c>
      <c r="AD36" s="208">
        <v>991.2</v>
      </c>
      <c r="AE36" s="159">
        <f t="shared" si="15"/>
        <v>22835.27</v>
      </c>
      <c r="AF36" s="159">
        <f t="shared" si="16"/>
        <v>27870.9</v>
      </c>
      <c r="AG36" s="220">
        <f t="shared" si="17"/>
        <v>79.37</v>
      </c>
      <c r="AH36" s="209">
        <f t="shared" si="18"/>
        <v>79.37</v>
      </c>
      <c r="AI36" s="210" t="s">
        <v>39</v>
      </c>
      <c r="AJ36" s="172">
        <v>1590.78</v>
      </c>
      <c r="AK36" s="166">
        <f t="shared" si="19"/>
        <v>0</v>
      </c>
      <c r="AL36" s="166">
        <f t="shared" si="20"/>
        <v>0</v>
      </c>
      <c r="AM36" s="165">
        <f t="shared" si="21"/>
        <v>0</v>
      </c>
      <c r="AN36" s="162" t="e">
        <f t="shared" si="22"/>
        <v>#DIV/0!</v>
      </c>
      <c r="AO36" s="239">
        <v>0</v>
      </c>
      <c r="AP36" s="160">
        <f t="shared" si="23"/>
        <v>0</v>
      </c>
      <c r="AQ36" s="160">
        <f t="shared" si="24"/>
        <v>0</v>
      </c>
      <c r="AR36" s="193">
        <v>100</v>
      </c>
      <c r="AS36" s="193">
        <f t="shared" si="25"/>
        <v>92.35554</v>
      </c>
      <c r="AT36" s="194">
        <f t="shared" si="26"/>
        <v>7.64446</v>
      </c>
      <c r="AU36" s="195">
        <f t="shared" si="27"/>
        <v>0</v>
      </c>
      <c r="AV36" s="195">
        <f t="shared" si="28"/>
        <v>0</v>
      </c>
      <c r="AW36" s="219">
        <f t="shared" si="29"/>
        <v>0</v>
      </c>
      <c r="AX36" s="183">
        <f t="shared" si="30"/>
        <v>0</v>
      </c>
      <c r="AY36" s="183">
        <f t="shared" si="31"/>
        <v>0</v>
      </c>
      <c r="AZ36" s="210" t="s">
        <v>39</v>
      </c>
      <c r="BA36" s="181"/>
      <c r="BB36" s="166">
        <v>991.2</v>
      </c>
      <c r="BC36" s="166">
        <f t="shared" si="32"/>
        <v>0</v>
      </c>
      <c r="BD36" s="166">
        <f t="shared" si="0"/>
        <v>0</v>
      </c>
      <c r="BE36" s="160">
        <f t="shared" si="33"/>
        <v>23.038</v>
      </c>
      <c r="BF36" s="160">
        <f t="shared" si="34"/>
        <v>0</v>
      </c>
      <c r="BG36" s="160">
        <f t="shared" si="1"/>
        <v>23.038</v>
      </c>
      <c r="BH36" s="166">
        <f t="shared" si="35"/>
        <v>0</v>
      </c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</row>
    <row r="37" spans="1:105" ht="15.75">
      <c r="A37" s="313">
        <v>29</v>
      </c>
      <c r="B37" s="227" t="s">
        <v>40</v>
      </c>
      <c r="C37" s="309">
        <f t="shared" si="2"/>
        <v>4473.7</v>
      </c>
      <c r="D37" s="221"/>
      <c r="E37" s="221">
        <v>4473.7</v>
      </c>
      <c r="F37" s="221">
        <v>4473.7</v>
      </c>
      <c r="G37" s="310">
        <v>297.81</v>
      </c>
      <c r="H37" s="163">
        <f t="shared" si="3"/>
        <v>304.36</v>
      </c>
      <c r="I37" s="159">
        <f t="shared" si="4"/>
        <v>0</v>
      </c>
      <c r="J37" s="159">
        <f t="shared" si="5"/>
        <v>304.36</v>
      </c>
      <c r="K37" s="311">
        <v>200</v>
      </c>
      <c r="L37" s="175">
        <v>0.03</v>
      </c>
      <c r="M37" s="162">
        <v>423.6</v>
      </c>
      <c r="N37" s="175">
        <f t="shared" si="6"/>
        <v>4897.3</v>
      </c>
      <c r="O37" s="175">
        <f t="shared" si="7"/>
        <v>12.71</v>
      </c>
      <c r="P37" s="204">
        <f t="shared" si="8"/>
        <v>0.002841</v>
      </c>
      <c r="Q37" s="311">
        <v>88</v>
      </c>
      <c r="R37" s="311">
        <v>85.75</v>
      </c>
      <c r="S37" s="205">
        <f t="shared" si="9"/>
        <v>112</v>
      </c>
      <c r="T37" s="314"/>
      <c r="U37" s="163">
        <f t="shared" si="10"/>
        <v>205.9</v>
      </c>
      <c r="V37" s="164">
        <f t="shared" si="11"/>
        <v>1.84</v>
      </c>
      <c r="W37" s="234"/>
      <c r="X37" s="210" t="s">
        <v>40</v>
      </c>
      <c r="Y37" s="207">
        <v>14.34</v>
      </c>
      <c r="Z37" s="208">
        <f t="shared" si="12"/>
        <v>4364.52</v>
      </c>
      <c r="AA37" s="186">
        <f t="shared" si="13"/>
        <v>17.587</v>
      </c>
      <c r="AB37" s="186">
        <f t="shared" si="14"/>
        <v>0</v>
      </c>
      <c r="AC37" s="186">
        <v>17.587</v>
      </c>
      <c r="AD37" s="208">
        <v>991.2</v>
      </c>
      <c r="AE37" s="159">
        <f t="shared" si="15"/>
        <v>17432.23</v>
      </c>
      <c r="AF37" s="159">
        <f t="shared" si="16"/>
        <v>21796.75</v>
      </c>
      <c r="AG37" s="220">
        <f t="shared" si="17"/>
        <v>71.62</v>
      </c>
      <c r="AH37" s="209">
        <f t="shared" si="18"/>
        <v>71.62</v>
      </c>
      <c r="AI37" s="210" t="s">
        <v>40</v>
      </c>
      <c r="AJ37" s="172">
        <v>1590.78</v>
      </c>
      <c r="AK37" s="166">
        <f t="shared" si="19"/>
        <v>0</v>
      </c>
      <c r="AL37" s="166">
        <f t="shared" si="20"/>
        <v>0</v>
      </c>
      <c r="AM37" s="165">
        <f t="shared" si="21"/>
        <v>0</v>
      </c>
      <c r="AN37" s="162" t="e">
        <f t="shared" si="22"/>
        <v>#DIV/0!</v>
      </c>
      <c r="AO37" s="239">
        <v>0</v>
      </c>
      <c r="AP37" s="160">
        <f t="shared" si="23"/>
        <v>0</v>
      </c>
      <c r="AQ37" s="160">
        <f t="shared" si="24"/>
        <v>0</v>
      </c>
      <c r="AR37" s="193">
        <v>100</v>
      </c>
      <c r="AS37" s="193">
        <f t="shared" si="25"/>
        <v>91.35034</v>
      </c>
      <c r="AT37" s="194">
        <f t="shared" si="26"/>
        <v>8.64966</v>
      </c>
      <c r="AU37" s="195">
        <f t="shared" si="27"/>
        <v>0</v>
      </c>
      <c r="AV37" s="195">
        <f t="shared" si="28"/>
        <v>0</v>
      </c>
      <c r="AW37" s="219">
        <f t="shared" si="29"/>
        <v>0</v>
      </c>
      <c r="AX37" s="183">
        <f t="shared" si="30"/>
        <v>0</v>
      </c>
      <c r="AY37" s="183">
        <f t="shared" si="31"/>
        <v>0</v>
      </c>
      <c r="AZ37" s="210" t="s">
        <v>40</v>
      </c>
      <c r="BA37" s="181"/>
      <c r="BB37" s="166">
        <v>991.2</v>
      </c>
      <c r="BC37" s="166">
        <f t="shared" si="32"/>
        <v>0</v>
      </c>
      <c r="BD37" s="166">
        <f t="shared" si="0"/>
        <v>0</v>
      </c>
      <c r="BE37" s="160">
        <f t="shared" si="33"/>
        <v>17.587</v>
      </c>
      <c r="BF37" s="160">
        <f t="shared" si="34"/>
        <v>0</v>
      </c>
      <c r="BG37" s="160">
        <f t="shared" si="1"/>
        <v>17.587</v>
      </c>
      <c r="BH37" s="166">
        <f t="shared" si="35"/>
        <v>0</v>
      </c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</row>
    <row r="38" spans="1:105" ht="15.75">
      <c r="A38" s="313">
        <v>30</v>
      </c>
      <c r="B38" s="227" t="s">
        <v>42</v>
      </c>
      <c r="C38" s="309">
        <f t="shared" si="2"/>
        <v>5492.7</v>
      </c>
      <c r="D38" s="221"/>
      <c r="E38" s="221">
        <v>5492.7</v>
      </c>
      <c r="F38" s="221">
        <v>5492.7</v>
      </c>
      <c r="G38" s="310">
        <v>430.5</v>
      </c>
      <c r="H38" s="163">
        <f t="shared" si="3"/>
        <v>439.97</v>
      </c>
      <c r="I38" s="159">
        <f t="shared" si="4"/>
        <v>0</v>
      </c>
      <c r="J38" s="159">
        <f t="shared" si="5"/>
        <v>439.97</v>
      </c>
      <c r="K38" s="225">
        <v>209</v>
      </c>
      <c r="L38" s="175">
        <v>0.03</v>
      </c>
      <c r="M38" s="162">
        <v>759</v>
      </c>
      <c r="N38" s="175">
        <f t="shared" si="6"/>
        <v>6251.7</v>
      </c>
      <c r="O38" s="175">
        <f t="shared" si="7"/>
        <v>22.77</v>
      </c>
      <c r="P38" s="204">
        <f t="shared" si="8"/>
        <v>0.004146</v>
      </c>
      <c r="Q38" s="225">
        <v>93</v>
      </c>
      <c r="R38" s="239">
        <v>92.68</v>
      </c>
      <c r="S38" s="205">
        <f t="shared" si="9"/>
        <v>116</v>
      </c>
      <c r="T38" s="314"/>
      <c r="U38" s="163">
        <f t="shared" si="10"/>
        <v>324.52</v>
      </c>
      <c r="V38" s="164">
        <f t="shared" si="11"/>
        <v>2.8</v>
      </c>
      <c r="W38" s="234"/>
      <c r="X38" s="210" t="s">
        <v>42</v>
      </c>
      <c r="Y38" s="207">
        <v>14.34</v>
      </c>
      <c r="Z38" s="208">
        <f t="shared" si="12"/>
        <v>6309.17</v>
      </c>
      <c r="AA38" s="186">
        <f t="shared" si="13"/>
        <v>26.129</v>
      </c>
      <c r="AB38" s="186">
        <f t="shared" si="14"/>
        <v>0</v>
      </c>
      <c r="AC38" s="186">
        <v>26.129</v>
      </c>
      <c r="AD38" s="208">
        <v>991.2</v>
      </c>
      <c r="AE38" s="159">
        <f t="shared" si="15"/>
        <v>25899.06</v>
      </c>
      <c r="AF38" s="159">
        <f t="shared" si="16"/>
        <v>32208.23</v>
      </c>
      <c r="AG38" s="220">
        <f t="shared" si="17"/>
        <v>73.21</v>
      </c>
      <c r="AH38" s="209">
        <f t="shared" si="18"/>
        <v>73.21</v>
      </c>
      <c r="AI38" s="210" t="s">
        <v>42</v>
      </c>
      <c r="AJ38" s="172">
        <v>1590.78</v>
      </c>
      <c r="AK38" s="166">
        <f t="shared" si="19"/>
        <v>0</v>
      </c>
      <c r="AL38" s="166">
        <f t="shared" si="20"/>
        <v>0</v>
      </c>
      <c r="AM38" s="165">
        <f t="shared" si="21"/>
        <v>0</v>
      </c>
      <c r="AN38" s="162" t="e">
        <f t="shared" si="22"/>
        <v>#DIV/0!</v>
      </c>
      <c r="AO38" s="239">
        <v>0</v>
      </c>
      <c r="AP38" s="160">
        <f t="shared" si="23"/>
        <v>0</v>
      </c>
      <c r="AQ38" s="160">
        <f t="shared" si="24"/>
        <v>0</v>
      </c>
      <c r="AR38" s="193">
        <v>100</v>
      </c>
      <c r="AS38" s="193">
        <f t="shared" si="25"/>
        <v>87.8593</v>
      </c>
      <c r="AT38" s="194">
        <f t="shared" si="26"/>
        <v>12.1407</v>
      </c>
      <c r="AU38" s="195">
        <f t="shared" si="27"/>
        <v>0</v>
      </c>
      <c r="AV38" s="195">
        <f t="shared" si="28"/>
        <v>0</v>
      </c>
      <c r="AW38" s="219">
        <f t="shared" si="29"/>
        <v>0</v>
      </c>
      <c r="AX38" s="183">
        <f t="shared" si="30"/>
        <v>0</v>
      </c>
      <c r="AY38" s="183">
        <f t="shared" si="31"/>
        <v>0</v>
      </c>
      <c r="AZ38" s="210" t="s">
        <v>42</v>
      </c>
      <c r="BA38" s="181"/>
      <c r="BB38" s="166">
        <v>991.2</v>
      </c>
      <c r="BC38" s="166">
        <f t="shared" si="32"/>
        <v>0</v>
      </c>
      <c r="BD38" s="166">
        <f t="shared" si="0"/>
        <v>0</v>
      </c>
      <c r="BE38" s="160">
        <f t="shared" si="33"/>
        <v>26.129</v>
      </c>
      <c r="BF38" s="160">
        <f t="shared" si="34"/>
        <v>0</v>
      </c>
      <c r="BG38" s="160">
        <f t="shared" si="1"/>
        <v>26.129</v>
      </c>
      <c r="BH38" s="166">
        <f t="shared" si="35"/>
        <v>0</v>
      </c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  <c r="CL38" s="158"/>
      <c r="CM38" s="158"/>
      <c r="CN38" s="158"/>
      <c r="CO38" s="158"/>
      <c r="CP38" s="158"/>
      <c r="CQ38" s="158"/>
      <c r="CR38" s="158"/>
      <c r="CS38" s="158"/>
      <c r="CT38" s="158"/>
      <c r="CU38" s="158"/>
      <c r="CV38" s="158"/>
      <c r="CW38" s="158"/>
      <c r="CX38" s="158"/>
      <c r="CY38" s="158"/>
      <c r="CZ38" s="158"/>
      <c r="DA38" s="158"/>
    </row>
    <row r="39" spans="1:105" ht="15.75">
      <c r="A39" s="313">
        <v>31</v>
      </c>
      <c r="B39" s="227" t="s">
        <v>43</v>
      </c>
      <c r="C39" s="309">
        <f t="shared" si="2"/>
        <v>3226.1</v>
      </c>
      <c r="D39" s="221"/>
      <c r="E39" s="221">
        <v>3226.1</v>
      </c>
      <c r="F39" s="221">
        <v>3226.1</v>
      </c>
      <c r="G39" s="310">
        <v>322.5</v>
      </c>
      <c r="H39" s="163">
        <f t="shared" si="3"/>
        <v>329.6</v>
      </c>
      <c r="I39" s="159">
        <f t="shared" si="4"/>
        <v>0</v>
      </c>
      <c r="J39" s="159">
        <f t="shared" si="5"/>
        <v>329.6</v>
      </c>
      <c r="K39" s="311">
        <v>150</v>
      </c>
      <c r="L39" s="175">
        <v>0.03</v>
      </c>
      <c r="M39" s="162">
        <v>454.9</v>
      </c>
      <c r="N39" s="175">
        <f t="shared" si="6"/>
        <v>3681</v>
      </c>
      <c r="O39" s="175">
        <f t="shared" si="7"/>
        <v>13.65</v>
      </c>
      <c r="P39" s="204">
        <f t="shared" si="8"/>
        <v>0.004231</v>
      </c>
      <c r="Q39" s="311">
        <v>78</v>
      </c>
      <c r="R39" s="311">
        <v>97.61</v>
      </c>
      <c r="S39" s="205">
        <f t="shared" si="9"/>
        <v>72</v>
      </c>
      <c r="T39" s="314"/>
      <c r="U39" s="163">
        <f t="shared" si="10"/>
        <v>218.34</v>
      </c>
      <c r="V39" s="164">
        <f t="shared" si="11"/>
        <v>3.03</v>
      </c>
      <c r="W39" s="234"/>
      <c r="X39" s="210" t="s">
        <v>43</v>
      </c>
      <c r="Y39" s="207">
        <v>14.34</v>
      </c>
      <c r="Z39" s="208">
        <f t="shared" si="12"/>
        <v>4726.46</v>
      </c>
      <c r="AA39" s="186">
        <f t="shared" si="13"/>
        <v>19.119</v>
      </c>
      <c r="AB39" s="186">
        <f t="shared" si="14"/>
        <v>0</v>
      </c>
      <c r="AC39" s="186">
        <v>19.119</v>
      </c>
      <c r="AD39" s="208">
        <v>991.2</v>
      </c>
      <c r="AE39" s="159">
        <f t="shared" si="15"/>
        <v>18950.75</v>
      </c>
      <c r="AF39" s="159">
        <f t="shared" si="16"/>
        <v>23677.21</v>
      </c>
      <c r="AG39" s="220">
        <f t="shared" si="17"/>
        <v>71.84</v>
      </c>
      <c r="AH39" s="209">
        <f t="shared" si="18"/>
        <v>71.84</v>
      </c>
      <c r="AI39" s="210" t="s">
        <v>43</v>
      </c>
      <c r="AJ39" s="172">
        <v>1590.78</v>
      </c>
      <c r="AK39" s="166">
        <f t="shared" si="19"/>
        <v>0</v>
      </c>
      <c r="AL39" s="166">
        <f t="shared" si="20"/>
        <v>0</v>
      </c>
      <c r="AM39" s="165">
        <f t="shared" si="21"/>
        <v>0</v>
      </c>
      <c r="AN39" s="162" t="e">
        <f t="shared" si="22"/>
        <v>#DIV/0!</v>
      </c>
      <c r="AO39" s="239">
        <v>0</v>
      </c>
      <c r="AP39" s="160">
        <f t="shared" si="23"/>
        <v>0</v>
      </c>
      <c r="AQ39" s="160">
        <f t="shared" si="24"/>
        <v>0</v>
      </c>
      <c r="AR39" s="193">
        <v>100</v>
      </c>
      <c r="AS39" s="193">
        <f t="shared" si="25"/>
        <v>87.64195</v>
      </c>
      <c r="AT39" s="194">
        <f t="shared" si="26"/>
        <v>12.35805</v>
      </c>
      <c r="AU39" s="195">
        <f t="shared" si="27"/>
        <v>0</v>
      </c>
      <c r="AV39" s="195">
        <f t="shared" si="28"/>
        <v>0</v>
      </c>
      <c r="AW39" s="219">
        <f t="shared" si="29"/>
        <v>0</v>
      </c>
      <c r="AX39" s="183">
        <f t="shared" si="30"/>
        <v>0</v>
      </c>
      <c r="AY39" s="183">
        <f t="shared" si="31"/>
        <v>0</v>
      </c>
      <c r="AZ39" s="210" t="s">
        <v>43</v>
      </c>
      <c r="BA39" s="181"/>
      <c r="BB39" s="166">
        <v>991.2</v>
      </c>
      <c r="BC39" s="166">
        <f t="shared" si="32"/>
        <v>0</v>
      </c>
      <c r="BD39" s="166">
        <f t="shared" si="0"/>
        <v>0</v>
      </c>
      <c r="BE39" s="160">
        <f t="shared" si="33"/>
        <v>19.119</v>
      </c>
      <c r="BF39" s="160">
        <f t="shared" si="34"/>
        <v>0</v>
      </c>
      <c r="BG39" s="160">
        <f t="shared" si="1"/>
        <v>19.119</v>
      </c>
      <c r="BH39" s="166">
        <f t="shared" si="35"/>
        <v>0</v>
      </c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</row>
    <row r="40" spans="1:105" ht="15.75">
      <c r="A40" s="313">
        <v>32</v>
      </c>
      <c r="B40" s="227" t="s">
        <v>44</v>
      </c>
      <c r="C40" s="309">
        <f t="shared" si="2"/>
        <v>3271.4</v>
      </c>
      <c r="D40" s="221">
        <v>13.5</v>
      </c>
      <c r="E40" s="221">
        <v>3284.9</v>
      </c>
      <c r="F40" s="221">
        <v>3284.9</v>
      </c>
      <c r="G40" s="310">
        <v>242</v>
      </c>
      <c r="H40" s="163">
        <f t="shared" si="3"/>
        <v>247.32</v>
      </c>
      <c r="I40" s="159">
        <f t="shared" si="4"/>
        <v>0.23</v>
      </c>
      <c r="J40" s="159">
        <f t="shared" si="5"/>
        <v>247.09</v>
      </c>
      <c r="K40" s="311">
        <v>121</v>
      </c>
      <c r="L40" s="175">
        <v>0.03</v>
      </c>
      <c r="M40" s="162">
        <v>382.1</v>
      </c>
      <c r="N40" s="175">
        <f t="shared" si="6"/>
        <v>3667</v>
      </c>
      <c r="O40" s="175">
        <f t="shared" si="7"/>
        <v>11.46</v>
      </c>
      <c r="P40" s="204">
        <f t="shared" si="8"/>
        <v>0.003489</v>
      </c>
      <c r="Q40" s="311">
        <v>66</v>
      </c>
      <c r="R40" s="311">
        <v>85.19</v>
      </c>
      <c r="S40" s="205">
        <f t="shared" si="9"/>
        <v>55</v>
      </c>
      <c r="T40" s="314">
        <v>0.183</v>
      </c>
      <c r="U40" s="163">
        <f t="shared" si="10"/>
        <v>150.49</v>
      </c>
      <c r="V40" s="164">
        <f t="shared" si="11"/>
        <v>2.74</v>
      </c>
      <c r="W40" s="234"/>
      <c r="X40" s="210" t="s">
        <v>44</v>
      </c>
      <c r="Y40" s="207">
        <v>14.34</v>
      </c>
      <c r="Z40" s="208">
        <f t="shared" si="12"/>
        <v>3543.27</v>
      </c>
      <c r="AA40" s="186">
        <f t="shared" si="13"/>
        <v>14.502</v>
      </c>
      <c r="AB40" s="186">
        <f t="shared" si="14"/>
        <v>0.013</v>
      </c>
      <c r="AC40" s="186">
        <v>14.515</v>
      </c>
      <c r="AD40" s="208">
        <v>991.2</v>
      </c>
      <c r="AE40" s="159">
        <f t="shared" si="15"/>
        <v>14374.38</v>
      </c>
      <c r="AF40" s="159">
        <f t="shared" si="16"/>
        <v>17917.65</v>
      </c>
      <c r="AG40" s="220">
        <f t="shared" si="17"/>
        <v>72.51</v>
      </c>
      <c r="AH40" s="209">
        <f t="shared" si="18"/>
        <v>72.51</v>
      </c>
      <c r="AI40" s="210" t="s">
        <v>44</v>
      </c>
      <c r="AJ40" s="172">
        <v>1590.78</v>
      </c>
      <c r="AK40" s="166">
        <f t="shared" si="19"/>
        <v>20.68</v>
      </c>
      <c r="AL40" s="166">
        <f t="shared" si="20"/>
        <v>3.3</v>
      </c>
      <c r="AM40" s="165">
        <f t="shared" si="21"/>
        <v>23.98</v>
      </c>
      <c r="AN40" s="162">
        <f t="shared" si="22"/>
        <v>104.26</v>
      </c>
      <c r="AO40" s="239">
        <v>0</v>
      </c>
      <c r="AP40" s="160">
        <f t="shared" si="23"/>
        <v>0</v>
      </c>
      <c r="AQ40" s="160">
        <f t="shared" si="24"/>
        <v>0</v>
      </c>
      <c r="AR40" s="193">
        <v>100</v>
      </c>
      <c r="AS40" s="193">
        <f t="shared" si="25"/>
        <v>89.58004</v>
      </c>
      <c r="AT40" s="194">
        <f t="shared" si="26"/>
        <v>10.41996</v>
      </c>
      <c r="AU40" s="195">
        <f t="shared" si="27"/>
        <v>0</v>
      </c>
      <c r="AV40" s="195">
        <f t="shared" si="28"/>
        <v>0</v>
      </c>
      <c r="AW40" s="219">
        <f t="shared" si="29"/>
        <v>0</v>
      </c>
      <c r="AX40" s="183">
        <f t="shared" si="30"/>
        <v>0</v>
      </c>
      <c r="AY40" s="183">
        <f t="shared" si="31"/>
        <v>0</v>
      </c>
      <c r="AZ40" s="210" t="s">
        <v>44</v>
      </c>
      <c r="BA40" s="181"/>
      <c r="BB40" s="166">
        <v>991.2</v>
      </c>
      <c r="BC40" s="166">
        <f t="shared" si="32"/>
        <v>0</v>
      </c>
      <c r="BD40" s="166">
        <f t="shared" si="0"/>
        <v>0</v>
      </c>
      <c r="BE40" s="160">
        <f t="shared" si="33"/>
        <v>14.502</v>
      </c>
      <c r="BF40" s="160">
        <f t="shared" si="34"/>
        <v>0.013</v>
      </c>
      <c r="BG40" s="160">
        <f t="shared" si="1"/>
        <v>14.515</v>
      </c>
      <c r="BH40" s="166">
        <f t="shared" si="35"/>
        <v>0</v>
      </c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  <c r="CW40" s="158"/>
      <c r="CX40" s="158"/>
      <c r="CY40" s="158"/>
      <c r="CZ40" s="158"/>
      <c r="DA40" s="158"/>
    </row>
    <row r="41" spans="1:105" ht="15.75">
      <c r="A41" s="313">
        <v>33</v>
      </c>
      <c r="B41" s="227" t="s">
        <v>45</v>
      </c>
      <c r="C41" s="309">
        <f t="shared" si="2"/>
        <v>3219.5</v>
      </c>
      <c r="D41" s="221">
        <v>18.8</v>
      </c>
      <c r="E41" s="221">
        <v>3238.3</v>
      </c>
      <c r="F41" s="221">
        <v>3238.3</v>
      </c>
      <c r="G41" s="310">
        <v>291.75</v>
      </c>
      <c r="H41" s="163">
        <f t="shared" si="3"/>
        <v>298.17</v>
      </c>
      <c r="I41" s="159">
        <f t="shared" si="4"/>
        <v>0.26</v>
      </c>
      <c r="J41" s="159">
        <f t="shared" si="5"/>
        <v>297.91</v>
      </c>
      <c r="K41" s="311">
        <v>127</v>
      </c>
      <c r="L41" s="175">
        <v>0.03</v>
      </c>
      <c r="M41" s="162">
        <v>448.7</v>
      </c>
      <c r="N41" s="175">
        <f t="shared" si="6"/>
        <v>3687</v>
      </c>
      <c r="O41" s="175">
        <f t="shared" si="7"/>
        <v>13.46</v>
      </c>
      <c r="P41" s="204">
        <f t="shared" si="8"/>
        <v>0.004157</v>
      </c>
      <c r="Q41" s="311">
        <v>100</v>
      </c>
      <c r="R41" s="311">
        <v>122.24</v>
      </c>
      <c r="S41" s="205">
        <f t="shared" si="9"/>
        <v>27</v>
      </c>
      <c r="T41" s="314">
        <v>0.183</v>
      </c>
      <c r="U41" s="163">
        <f t="shared" si="10"/>
        <v>162.29</v>
      </c>
      <c r="V41" s="164">
        <f t="shared" si="11"/>
        <v>6.01</v>
      </c>
      <c r="W41" s="234"/>
      <c r="X41" s="210" t="s">
        <v>45</v>
      </c>
      <c r="Y41" s="207">
        <v>14.34</v>
      </c>
      <c r="Z41" s="208">
        <f t="shared" si="12"/>
        <v>4272.03</v>
      </c>
      <c r="AA41" s="186">
        <f t="shared" si="13"/>
        <v>17.395</v>
      </c>
      <c r="AB41" s="186">
        <f t="shared" si="14"/>
        <v>0.015</v>
      </c>
      <c r="AC41" s="186">
        <v>17.41</v>
      </c>
      <c r="AD41" s="208">
        <v>991.2</v>
      </c>
      <c r="AE41" s="159">
        <f t="shared" si="15"/>
        <v>17241.92</v>
      </c>
      <c r="AF41" s="159">
        <f t="shared" si="16"/>
        <v>21513.95</v>
      </c>
      <c r="AG41" s="220">
        <f t="shared" si="17"/>
        <v>72.22</v>
      </c>
      <c r="AH41" s="209">
        <f t="shared" si="18"/>
        <v>72.22</v>
      </c>
      <c r="AI41" s="210" t="s">
        <v>45</v>
      </c>
      <c r="AJ41" s="172">
        <v>1590.78</v>
      </c>
      <c r="AK41" s="166">
        <f t="shared" si="19"/>
        <v>23.86</v>
      </c>
      <c r="AL41" s="166">
        <f t="shared" si="20"/>
        <v>3.73</v>
      </c>
      <c r="AM41" s="165">
        <f t="shared" si="21"/>
        <v>27.59</v>
      </c>
      <c r="AN41" s="162">
        <f t="shared" si="22"/>
        <v>106.12</v>
      </c>
      <c r="AO41" s="239">
        <v>0</v>
      </c>
      <c r="AP41" s="160">
        <f t="shared" si="23"/>
        <v>0</v>
      </c>
      <c r="AQ41" s="160">
        <f t="shared" si="24"/>
        <v>0</v>
      </c>
      <c r="AR41" s="193">
        <v>100</v>
      </c>
      <c r="AS41" s="193">
        <f t="shared" si="25"/>
        <v>87.83021</v>
      </c>
      <c r="AT41" s="194">
        <f t="shared" si="26"/>
        <v>12.16979</v>
      </c>
      <c r="AU41" s="195">
        <f t="shared" si="27"/>
        <v>0</v>
      </c>
      <c r="AV41" s="195">
        <f t="shared" si="28"/>
        <v>0</v>
      </c>
      <c r="AW41" s="219">
        <f t="shared" si="29"/>
        <v>0</v>
      </c>
      <c r="AX41" s="183">
        <f t="shared" si="30"/>
        <v>0</v>
      </c>
      <c r="AY41" s="183">
        <f t="shared" si="31"/>
        <v>0</v>
      </c>
      <c r="AZ41" s="210" t="s">
        <v>45</v>
      </c>
      <c r="BA41" s="181"/>
      <c r="BB41" s="166">
        <v>991.2</v>
      </c>
      <c r="BC41" s="166">
        <f t="shared" si="32"/>
        <v>0</v>
      </c>
      <c r="BD41" s="166">
        <f t="shared" si="0"/>
        <v>0</v>
      </c>
      <c r="BE41" s="160">
        <f t="shared" si="33"/>
        <v>17.395</v>
      </c>
      <c r="BF41" s="160">
        <f t="shared" si="34"/>
        <v>0.015</v>
      </c>
      <c r="BG41" s="160">
        <f t="shared" si="1"/>
        <v>17.41</v>
      </c>
      <c r="BH41" s="166">
        <f t="shared" si="35"/>
        <v>0</v>
      </c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8"/>
      <c r="DA41" s="158"/>
    </row>
    <row r="42" spans="1:105" ht="15.75">
      <c r="A42" s="313">
        <v>34</v>
      </c>
      <c r="B42" s="227" t="s">
        <v>46</v>
      </c>
      <c r="C42" s="309">
        <f t="shared" si="2"/>
        <v>3289.3</v>
      </c>
      <c r="D42" s="221">
        <v>19.3</v>
      </c>
      <c r="E42" s="221">
        <v>3308.6</v>
      </c>
      <c r="F42" s="221">
        <v>3308.6</v>
      </c>
      <c r="G42" s="310">
        <v>374.9</v>
      </c>
      <c r="H42" s="163">
        <f t="shared" si="3"/>
        <v>383.15</v>
      </c>
      <c r="I42" s="159">
        <f t="shared" si="4"/>
        <v>0.26</v>
      </c>
      <c r="J42" s="159">
        <f t="shared" si="5"/>
        <v>382.89</v>
      </c>
      <c r="K42" s="311">
        <v>140</v>
      </c>
      <c r="L42" s="175">
        <v>0.03</v>
      </c>
      <c r="M42" s="162">
        <v>448.7</v>
      </c>
      <c r="N42" s="175">
        <f t="shared" si="6"/>
        <v>3757.3</v>
      </c>
      <c r="O42" s="175">
        <f t="shared" si="7"/>
        <v>13.46</v>
      </c>
      <c r="P42" s="204">
        <f t="shared" si="8"/>
        <v>0.004068</v>
      </c>
      <c r="Q42" s="311">
        <v>40</v>
      </c>
      <c r="R42" s="311">
        <v>44.28</v>
      </c>
      <c r="S42" s="205">
        <f t="shared" si="9"/>
        <v>100</v>
      </c>
      <c r="T42" s="314">
        <v>0.183</v>
      </c>
      <c r="U42" s="163">
        <f t="shared" si="10"/>
        <v>325.23</v>
      </c>
      <c r="V42" s="164">
        <f t="shared" si="11"/>
        <v>3.25</v>
      </c>
      <c r="W42" s="234"/>
      <c r="X42" s="210" t="s">
        <v>46</v>
      </c>
      <c r="Y42" s="207">
        <v>14.34</v>
      </c>
      <c r="Z42" s="208">
        <f t="shared" si="12"/>
        <v>5490.64</v>
      </c>
      <c r="AA42" s="186">
        <f t="shared" si="13"/>
        <v>22.393</v>
      </c>
      <c r="AB42" s="186">
        <f t="shared" si="14"/>
        <v>0.015</v>
      </c>
      <c r="AC42" s="186">
        <v>22.408</v>
      </c>
      <c r="AD42" s="208">
        <v>991.2</v>
      </c>
      <c r="AE42" s="159">
        <f t="shared" si="15"/>
        <v>22195.94</v>
      </c>
      <c r="AF42" s="159">
        <f t="shared" si="16"/>
        <v>27686.58</v>
      </c>
      <c r="AG42" s="220">
        <f t="shared" si="17"/>
        <v>72.31</v>
      </c>
      <c r="AH42" s="209">
        <f t="shared" si="18"/>
        <v>72.31</v>
      </c>
      <c r="AI42" s="210" t="s">
        <v>46</v>
      </c>
      <c r="AJ42" s="172">
        <v>1590.78</v>
      </c>
      <c r="AK42" s="166">
        <f t="shared" si="19"/>
        <v>23.86</v>
      </c>
      <c r="AL42" s="166">
        <f t="shared" si="20"/>
        <v>3.73</v>
      </c>
      <c r="AM42" s="165">
        <f t="shared" si="21"/>
        <v>27.59</v>
      </c>
      <c r="AN42" s="162">
        <f t="shared" si="22"/>
        <v>106.12</v>
      </c>
      <c r="AO42" s="239">
        <v>0</v>
      </c>
      <c r="AP42" s="160">
        <f t="shared" si="23"/>
        <v>0</v>
      </c>
      <c r="AQ42" s="160">
        <f t="shared" si="24"/>
        <v>0</v>
      </c>
      <c r="AR42" s="193">
        <v>100</v>
      </c>
      <c r="AS42" s="193">
        <f t="shared" si="25"/>
        <v>88.05791</v>
      </c>
      <c r="AT42" s="194">
        <f t="shared" si="26"/>
        <v>11.94209</v>
      </c>
      <c r="AU42" s="195">
        <f t="shared" si="27"/>
        <v>0</v>
      </c>
      <c r="AV42" s="195">
        <f t="shared" si="28"/>
        <v>0</v>
      </c>
      <c r="AW42" s="219">
        <f t="shared" si="29"/>
        <v>0</v>
      </c>
      <c r="AX42" s="183">
        <f t="shared" si="30"/>
        <v>0</v>
      </c>
      <c r="AY42" s="183">
        <f t="shared" si="31"/>
        <v>0</v>
      </c>
      <c r="AZ42" s="210" t="s">
        <v>46</v>
      </c>
      <c r="BA42" s="181"/>
      <c r="BB42" s="166">
        <v>991.2</v>
      </c>
      <c r="BC42" s="166">
        <f t="shared" si="32"/>
        <v>0</v>
      </c>
      <c r="BD42" s="166">
        <f t="shared" si="0"/>
        <v>0</v>
      </c>
      <c r="BE42" s="160">
        <f t="shared" si="33"/>
        <v>22.393</v>
      </c>
      <c r="BF42" s="160">
        <f t="shared" si="34"/>
        <v>0.015</v>
      </c>
      <c r="BG42" s="160">
        <f t="shared" si="1"/>
        <v>22.408</v>
      </c>
      <c r="BH42" s="166">
        <f t="shared" si="35"/>
        <v>0</v>
      </c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  <c r="CX42" s="158"/>
      <c r="CY42" s="158"/>
      <c r="CZ42" s="158"/>
      <c r="DA42" s="158"/>
    </row>
    <row r="43" spans="1:105" ht="15.75">
      <c r="A43" s="313">
        <v>35</v>
      </c>
      <c r="B43" s="227" t="s">
        <v>47</v>
      </c>
      <c r="C43" s="309">
        <f t="shared" si="2"/>
        <v>3286</v>
      </c>
      <c r="D43" s="221">
        <v>19.1</v>
      </c>
      <c r="E43" s="221">
        <v>3305.1</v>
      </c>
      <c r="F43" s="221">
        <v>3305.1</v>
      </c>
      <c r="G43" s="310">
        <v>413.5</v>
      </c>
      <c r="H43" s="163">
        <f t="shared" si="3"/>
        <v>422.6</v>
      </c>
      <c r="I43" s="159">
        <f t="shared" si="4"/>
        <v>0.26</v>
      </c>
      <c r="J43" s="159">
        <f t="shared" si="5"/>
        <v>422.35</v>
      </c>
      <c r="K43" s="311">
        <v>141</v>
      </c>
      <c r="L43" s="175">
        <v>0.03</v>
      </c>
      <c r="M43" s="162">
        <v>437</v>
      </c>
      <c r="N43" s="175">
        <f t="shared" si="6"/>
        <v>3742.1</v>
      </c>
      <c r="O43" s="175">
        <f t="shared" si="7"/>
        <v>13.11</v>
      </c>
      <c r="P43" s="204">
        <f t="shared" si="8"/>
        <v>0.003967</v>
      </c>
      <c r="Q43" s="311">
        <v>93</v>
      </c>
      <c r="R43" s="311">
        <v>101.23</v>
      </c>
      <c r="S43" s="205">
        <f t="shared" si="9"/>
        <v>48</v>
      </c>
      <c r="T43" s="314">
        <v>0.183</v>
      </c>
      <c r="U43" s="163">
        <f t="shared" si="10"/>
        <v>308.08</v>
      </c>
      <c r="V43" s="164">
        <f t="shared" si="11"/>
        <v>6.42</v>
      </c>
      <c r="W43" s="234"/>
      <c r="X43" s="210" t="s">
        <v>47</v>
      </c>
      <c r="Y43" s="207">
        <v>14.34</v>
      </c>
      <c r="Z43" s="208">
        <f t="shared" si="12"/>
        <v>6056.5</v>
      </c>
      <c r="AA43" s="186">
        <f t="shared" si="13"/>
        <v>24.516</v>
      </c>
      <c r="AB43" s="186">
        <f t="shared" si="14"/>
        <v>0.015</v>
      </c>
      <c r="AC43" s="186">
        <v>24.531</v>
      </c>
      <c r="AD43" s="208">
        <v>991.2</v>
      </c>
      <c r="AE43" s="159">
        <f t="shared" si="15"/>
        <v>24300.26</v>
      </c>
      <c r="AF43" s="159">
        <f t="shared" si="16"/>
        <v>30356.76</v>
      </c>
      <c r="AG43" s="220">
        <f t="shared" si="17"/>
        <v>71.88</v>
      </c>
      <c r="AH43" s="209">
        <f t="shared" si="18"/>
        <v>71.88</v>
      </c>
      <c r="AI43" s="210" t="s">
        <v>47</v>
      </c>
      <c r="AJ43" s="172">
        <v>1590.78</v>
      </c>
      <c r="AK43" s="166">
        <f t="shared" si="19"/>
        <v>23.86</v>
      </c>
      <c r="AL43" s="166">
        <f t="shared" si="20"/>
        <v>3.73</v>
      </c>
      <c r="AM43" s="165">
        <f t="shared" si="21"/>
        <v>27.59</v>
      </c>
      <c r="AN43" s="162">
        <f t="shared" si="22"/>
        <v>106.12</v>
      </c>
      <c r="AO43" s="239">
        <v>0</v>
      </c>
      <c r="AP43" s="160">
        <f t="shared" si="23"/>
        <v>0</v>
      </c>
      <c r="AQ43" s="160">
        <f t="shared" si="24"/>
        <v>0</v>
      </c>
      <c r="AR43" s="193">
        <v>100</v>
      </c>
      <c r="AS43" s="193">
        <f t="shared" si="25"/>
        <v>88.32207</v>
      </c>
      <c r="AT43" s="194">
        <f t="shared" si="26"/>
        <v>11.67793</v>
      </c>
      <c r="AU43" s="195">
        <f t="shared" si="27"/>
        <v>0</v>
      </c>
      <c r="AV43" s="195">
        <f t="shared" si="28"/>
        <v>0</v>
      </c>
      <c r="AW43" s="219">
        <f t="shared" si="29"/>
        <v>0</v>
      </c>
      <c r="AX43" s="183">
        <f t="shared" si="30"/>
        <v>0</v>
      </c>
      <c r="AY43" s="183">
        <f t="shared" si="31"/>
        <v>0</v>
      </c>
      <c r="AZ43" s="210" t="s">
        <v>47</v>
      </c>
      <c r="BA43" s="181"/>
      <c r="BB43" s="166">
        <v>991.2</v>
      </c>
      <c r="BC43" s="166">
        <f t="shared" si="32"/>
        <v>0</v>
      </c>
      <c r="BD43" s="166">
        <f t="shared" si="0"/>
        <v>0</v>
      </c>
      <c r="BE43" s="160">
        <f t="shared" si="33"/>
        <v>24.516</v>
      </c>
      <c r="BF43" s="160">
        <f t="shared" si="34"/>
        <v>0.015</v>
      </c>
      <c r="BG43" s="160">
        <f t="shared" si="1"/>
        <v>24.531</v>
      </c>
      <c r="BH43" s="166">
        <f t="shared" si="35"/>
        <v>0</v>
      </c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  <c r="CY43" s="158"/>
      <c r="CZ43" s="158"/>
      <c r="DA43" s="158"/>
    </row>
    <row r="44" spans="1:105" ht="15.75">
      <c r="A44" s="313">
        <v>36</v>
      </c>
      <c r="B44" s="227" t="s">
        <v>48</v>
      </c>
      <c r="C44" s="309">
        <f t="shared" si="2"/>
        <v>2878.3</v>
      </c>
      <c r="D44" s="221"/>
      <c r="E44" s="221">
        <v>2878.3</v>
      </c>
      <c r="F44" s="221">
        <v>2878.3</v>
      </c>
      <c r="G44" s="310">
        <v>283.9</v>
      </c>
      <c r="H44" s="163">
        <f t="shared" si="3"/>
        <v>290.15</v>
      </c>
      <c r="I44" s="159">
        <f t="shared" si="4"/>
        <v>0</v>
      </c>
      <c r="J44" s="159">
        <f t="shared" si="5"/>
        <v>290.15</v>
      </c>
      <c r="K44" s="311">
        <v>107</v>
      </c>
      <c r="L44" s="175">
        <v>0.03</v>
      </c>
      <c r="M44" s="162">
        <v>329.5</v>
      </c>
      <c r="N44" s="175">
        <f t="shared" si="6"/>
        <v>3207.8</v>
      </c>
      <c r="O44" s="175">
        <f t="shared" si="7"/>
        <v>9.89</v>
      </c>
      <c r="P44" s="204">
        <f t="shared" si="8"/>
        <v>0.003436</v>
      </c>
      <c r="Q44" s="311">
        <v>39</v>
      </c>
      <c r="R44" s="311">
        <v>49.02</v>
      </c>
      <c r="S44" s="205">
        <f t="shared" si="9"/>
        <v>68</v>
      </c>
      <c r="T44" s="314"/>
      <c r="U44" s="163">
        <f t="shared" si="10"/>
        <v>231.24</v>
      </c>
      <c r="V44" s="164">
        <f t="shared" si="11"/>
        <v>3.4</v>
      </c>
      <c r="W44" s="234"/>
      <c r="X44" s="210" t="s">
        <v>48</v>
      </c>
      <c r="Y44" s="207">
        <v>14.34</v>
      </c>
      <c r="Z44" s="208">
        <f t="shared" si="12"/>
        <v>4160.75</v>
      </c>
      <c r="AA44" s="186">
        <f t="shared" si="13"/>
        <v>16.973</v>
      </c>
      <c r="AB44" s="186">
        <f t="shared" si="14"/>
        <v>0</v>
      </c>
      <c r="AC44" s="186">
        <v>16.973</v>
      </c>
      <c r="AD44" s="208">
        <v>991.2</v>
      </c>
      <c r="AE44" s="159">
        <f t="shared" si="15"/>
        <v>16823.64</v>
      </c>
      <c r="AF44" s="159">
        <f t="shared" si="16"/>
        <v>20984.39</v>
      </c>
      <c r="AG44" s="220">
        <f t="shared" si="17"/>
        <v>72.32</v>
      </c>
      <c r="AH44" s="209">
        <f t="shared" si="18"/>
        <v>72.32</v>
      </c>
      <c r="AI44" s="210" t="s">
        <v>48</v>
      </c>
      <c r="AJ44" s="172">
        <v>1590.78</v>
      </c>
      <c r="AK44" s="166">
        <f t="shared" si="19"/>
        <v>0</v>
      </c>
      <c r="AL44" s="166">
        <f t="shared" si="20"/>
        <v>0</v>
      </c>
      <c r="AM44" s="165">
        <f t="shared" si="21"/>
        <v>0</v>
      </c>
      <c r="AN44" s="162" t="e">
        <f t="shared" si="22"/>
        <v>#DIV/0!</v>
      </c>
      <c r="AO44" s="239">
        <v>0</v>
      </c>
      <c r="AP44" s="160">
        <f t="shared" si="23"/>
        <v>0</v>
      </c>
      <c r="AQ44" s="160">
        <f t="shared" si="24"/>
        <v>0</v>
      </c>
      <c r="AR44" s="193">
        <v>100</v>
      </c>
      <c r="AS44" s="193">
        <f t="shared" si="25"/>
        <v>89.72816</v>
      </c>
      <c r="AT44" s="194">
        <f t="shared" si="26"/>
        <v>10.27184</v>
      </c>
      <c r="AU44" s="195">
        <f t="shared" si="27"/>
        <v>0</v>
      </c>
      <c r="AV44" s="195">
        <f t="shared" si="28"/>
        <v>0</v>
      </c>
      <c r="AW44" s="219">
        <f t="shared" si="29"/>
        <v>0</v>
      </c>
      <c r="AX44" s="183">
        <f t="shared" si="30"/>
        <v>0</v>
      </c>
      <c r="AY44" s="183">
        <f t="shared" si="31"/>
        <v>0</v>
      </c>
      <c r="AZ44" s="210" t="s">
        <v>48</v>
      </c>
      <c r="BA44" s="181"/>
      <c r="BB44" s="166">
        <v>991.2</v>
      </c>
      <c r="BC44" s="166">
        <f t="shared" si="32"/>
        <v>0</v>
      </c>
      <c r="BD44" s="166">
        <f t="shared" si="0"/>
        <v>0</v>
      </c>
      <c r="BE44" s="160">
        <f t="shared" si="33"/>
        <v>16.973</v>
      </c>
      <c r="BF44" s="160">
        <f t="shared" si="34"/>
        <v>0</v>
      </c>
      <c r="BG44" s="160">
        <f t="shared" si="1"/>
        <v>16.973</v>
      </c>
      <c r="BH44" s="166">
        <f t="shared" si="35"/>
        <v>0</v>
      </c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  <c r="CX44" s="158"/>
      <c r="CY44" s="158"/>
      <c r="CZ44" s="158"/>
      <c r="DA44" s="158"/>
    </row>
    <row r="45" spans="1:105" ht="15.75">
      <c r="A45" s="313">
        <v>37</v>
      </c>
      <c r="B45" s="227" t="s">
        <v>49</v>
      </c>
      <c r="C45" s="309">
        <f t="shared" si="2"/>
        <v>2774.8</v>
      </c>
      <c r="D45" s="221"/>
      <c r="E45" s="221">
        <v>2774.8</v>
      </c>
      <c r="F45" s="221">
        <v>2774.8</v>
      </c>
      <c r="G45" s="310">
        <v>216.2</v>
      </c>
      <c r="H45" s="163">
        <f t="shared" si="3"/>
        <v>220.96</v>
      </c>
      <c r="I45" s="159">
        <f t="shared" si="4"/>
        <v>0</v>
      </c>
      <c r="J45" s="159">
        <f t="shared" si="5"/>
        <v>220.96</v>
      </c>
      <c r="K45" s="311">
        <v>115</v>
      </c>
      <c r="L45" s="175">
        <v>0.03</v>
      </c>
      <c r="M45" s="162">
        <v>325.3</v>
      </c>
      <c r="N45" s="175">
        <f t="shared" si="6"/>
        <v>3100.1</v>
      </c>
      <c r="O45" s="175">
        <f t="shared" si="7"/>
        <v>9.76</v>
      </c>
      <c r="P45" s="204">
        <f t="shared" si="8"/>
        <v>0.003517</v>
      </c>
      <c r="Q45" s="311">
        <v>76</v>
      </c>
      <c r="R45" s="311">
        <v>95.73</v>
      </c>
      <c r="S45" s="205">
        <f t="shared" si="9"/>
        <v>39</v>
      </c>
      <c r="T45" s="314"/>
      <c r="U45" s="163">
        <f t="shared" si="10"/>
        <v>115.47</v>
      </c>
      <c r="V45" s="164">
        <f t="shared" si="11"/>
        <v>2.96</v>
      </c>
      <c r="W45" s="234"/>
      <c r="X45" s="210" t="s">
        <v>49</v>
      </c>
      <c r="Y45" s="207">
        <v>14.34</v>
      </c>
      <c r="Z45" s="208">
        <f t="shared" si="12"/>
        <v>3168.57</v>
      </c>
      <c r="AA45" s="186">
        <f t="shared" si="13"/>
        <v>13.093</v>
      </c>
      <c r="AB45" s="186">
        <v>0</v>
      </c>
      <c r="AC45" s="186">
        <v>13.093</v>
      </c>
      <c r="AD45" s="208">
        <v>991.2</v>
      </c>
      <c r="AE45" s="159">
        <f t="shared" si="15"/>
        <v>12977.78</v>
      </c>
      <c r="AF45" s="159">
        <f t="shared" si="16"/>
        <v>16146.35</v>
      </c>
      <c r="AG45" s="220">
        <f t="shared" si="17"/>
        <v>73.07</v>
      </c>
      <c r="AH45" s="209">
        <f t="shared" si="18"/>
        <v>73.07</v>
      </c>
      <c r="AI45" s="210" t="s">
        <v>49</v>
      </c>
      <c r="AJ45" s="172">
        <v>1590.78</v>
      </c>
      <c r="AK45" s="166">
        <f t="shared" si="19"/>
        <v>0</v>
      </c>
      <c r="AL45" s="166">
        <f t="shared" si="20"/>
        <v>0</v>
      </c>
      <c r="AM45" s="165">
        <f t="shared" si="21"/>
        <v>0</v>
      </c>
      <c r="AN45" s="162" t="e">
        <f t="shared" si="22"/>
        <v>#DIV/0!</v>
      </c>
      <c r="AO45" s="239">
        <v>0</v>
      </c>
      <c r="AP45" s="160">
        <f t="shared" si="23"/>
        <v>0</v>
      </c>
      <c r="AQ45" s="160">
        <f t="shared" si="24"/>
        <v>0</v>
      </c>
      <c r="AR45" s="193">
        <v>100</v>
      </c>
      <c r="AS45" s="193">
        <f t="shared" si="25"/>
        <v>89.50679</v>
      </c>
      <c r="AT45" s="194">
        <f t="shared" si="26"/>
        <v>10.49321</v>
      </c>
      <c r="AU45" s="195">
        <f t="shared" si="27"/>
        <v>0</v>
      </c>
      <c r="AV45" s="195">
        <f t="shared" si="28"/>
        <v>0</v>
      </c>
      <c r="AW45" s="219">
        <f t="shared" si="29"/>
        <v>0</v>
      </c>
      <c r="AX45" s="183">
        <f t="shared" si="30"/>
        <v>0</v>
      </c>
      <c r="AY45" s="183">
        <f t="shared" si="31"/>
        <v>0</v>
      </c>
      <c r="AZ45" s="210" t="s">
        <v>49</v>
      </c>
      <c r="BA45" s="181"/>
      <c r="BB45" s="166">
        <v>991.2</v>
      </c>
      <c r="BC45" s="166">
        <f t="shared" si="32"/>
        <v>0</v>
      </c>
      <c r="BD45" s="166">
        <f t="shared" si="0"/>
        <v>0</v>
      </c>
      <c r="BE45" s="160">
        <f t="shared" si="33"/>
        <v>13.093</v>
      </c>
      <c r="BF45" s="160">
        <f t="shared" si="34"/>
        <v>0</v>
      </c>
      <c r="BG45" s="160">
        <f t="shared" si="1"/>
        <v>13.093</v>
      </c>
      <c r="BH45" s="166">
        <f t="shared" si="35"/>
        <v>0</v>
      </c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8"/>
      <c r="DA45" s="158"/>
    </row>
    <row r="46" spans="1:105" ht="15.75">
      <c r="A46" s="313">
        <v>38</v>
      </c>
      <c r="B46" s="228" t="s">
        <v>50</v>
      </c>
      <c r="C46" s="309">
        <f t="shared" si="2"/>
        <v>2899.1</v>
      </c>
      <c r="D46" s="221">
        <v>144.3</v>
      </c>
      <c r="E46" s="221">
        <v>3043.4</v>
      </c>
      <c r="F46" s="221">
        <v>3043.4</v>
      </c>
      <c r="G46" s="310">
        <v>249.59</v>
      </c>
      <c r="H46" s="163">
        <f t="shared" si="3"/>
        <v>255.08</v>
      </c>
      <c r="I46" s="159">
        <f t="shared" si="4"/>
        <v>1.57</v>
      </c>
      <c r="J46" s="159">
        <f t="shared" si="5"/>
        <v>253.51</v>
      </c>
      <c r="K46" s="311">
        <v>143</v>
      </c>
      <c r="L46" s="175">
        <v>0.03</v>
      </c>
      <c r="M46" s="162">
        <v>244.4</v>
      </c>
      <c r="N46" s="175">
        <f t="shared" si="6"/>
        <v>3287.8</v>
      </c>
      <c r="O46" s="175">
        <f t="shared" si="7"/>
        <v>7.33</v>
      </c>
      <c r="P46" s="204">
        <f t="shared" si="8"/>
        <v>0.002408</v>
      </c>
      <c r="Q46" s="311">
        <v>39</v>
      </c>
      <c r="R46" s="311">
        <v>44.99</v>
      </c>
      <c r="S46" s="205">
        <f t="shared" si="9"/>
        <v>104</v>
      </c>
      <c r="T46" s="314">
        <v>1.218</v>
      </c>
      <c r="U46" s="163">
        <f t="shared" si="10"/>
        <v>201.54</v>
      </c>
      <c r="V46" s="164">
        <f t="shared" si="11"/>
        <v>1.94</v>
      </c>
      <c r="W46" s="234"/>
      <c r="X46" s="211" t="s">
        <v>50</v>
      </c>
      <c r="Y46" s="207">
        <v>14.34</v>
      </c>
      <c r="Z46" s="208">
        <f t="shared" si="12"/>
        <v>3635.33</v>
      </c>
      <c r="AA46" s="186">
        <f t="shared" si="13"/>
        <v>16.056</v>
      </c>
      <c r="AB46" s="186">
        <f t="shared" si="14"/>
        <v>0.099</v>
      </c>
      <c r="AC46" s="186">
        <v>16.155</v>
      </c>
      <c r="AD46" s="208">
        <v>991.2</v>
      </c>
      <c r="AE46" s="159">
        <f t="shared" si="15"/>
        <v>15914.71</v>
      </c>
      <c r="AF46" s="159">
        <f t="shared" si="16"/>
        <v>19550.04</v>
      </c>
      <c r="AG46" s="220">
        <f t="shared" si="17"/>
        <v>77.12</v>
      </c>
      <c r="AH46" s="209">
        <f t="shared" si="18"/>
        <v>77.12</v>
      </c>
      <c r="AI46" s="211" t="s">
        <v>50</v>
      </c>
      <c r="AJ46" s="172">
        <v>1590.78</v>
      </c>
      <c r="AK46" s="166">
        <f t="shared" si="19"/>
        <v>157.49</v>
      </c>
      <c r="AL46" s="166">
        <f t="shared" si="20"/>
        <v>22.51</v>
      </c>
      <c r="AM46" s="165">
        <f t="shared" si="21"/>
        <v>180</v>
      </c>
      <c r="AN46" s="162">
        <f t="shared" si="22"/>
        <v>114.65</v>
      </c>
      <c r="AO46" s="239">
        <v>0</v>
      </c>
      <c r="AP46" s="160">
        <f t="shared" si="23"/>
        <v>0</v>
      </c>
      <c r="AQ46" s="160">
        <f t="shared" si="24"/>
        <v>0</v>
      </c>
      <c r="AR46" s="193">
        <v>100</v>
      </c>
      <c r="AS46" s="193">
        <f t="shared" si="25"/>
        <v>92.56646</v>
      </c>
      <c r="AT46" s="194">
        <f t="shared" si="26"/>
        <v>7.43354</v>
      </c>
      <c r="AU46" s="195">
        <f t="shared" si="27"/>
        <v>0</v>
      </c>
      <c r="AV46" s="195">
        <f t="shared" si="28"/>
        <v>0</v>
      </c>
      <c r="AW46" s="219">
        <f t="shared" si="29"/>
        <v>0</v>
      </c>
      <c r="AX46" s="183">
        <f t="shared" si="30"/>
        <v>0</v>
      </c>
      <c r="AY46" s="183">
        <f t="shared" si="31"/>
        <v>0</v>
      </c>
      <c r="AZ46" s="211" t="s">
        <v>50</v>
      </c>
      <c r="BA46" s="181"/>
      <c r="BB46" s="166">
        <v>991.2</v>
      </c>
      <c r="BC46" s="166">
        <f t="shared" si="32"/>
        <v>0</v>
      </c>
      <c r="BD46" s="166">
        <f t="shared" si="0"/>
        <v>0</v>
      </c>
      <c r="BE46" s="160">
        <f t="shared" si="33"/>
        <v>16.056</v>
      </c>
      <c r="BF46" s="160">
        <f t="shared" si="34"/>
        <v>0.099</v>
      </c>
      <c r="BG46" s="160">
        <f t="shared" si="1"/>
        <v>16.155</v>
      </c>
      <c r="BH46" s="166">
        <f t="shared" si="35"/>
        <v>0</v>
      </c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8"/>
      <c r="CW46" s="158"/>
      <c r="CX46" s="158"/>
      <c r="CY46" s="158"/>
      <c r="CZ46" s="158"/>
      <c r="DA46" s="158"/>
    </row>
    <row r="47" spans="1:105" ht="15.75">
      <c r="A47" s="315">
        <v>39</v>
      </c>
      <c r="B47" s="228" t="s">
        <v>51</v>
      </c>
      <c r="C47" s="309">
        <f t="shared" si="2"/>
        <v>2884.6</v>
      </c>
      <c r="D47" s="221">
        <v>142.9</v>
      </c>
      <c r="E47" s="221">
        <v>3027.5</v>
      </c>
      <c r="F47" s="221">
        <v>3027.5</v>
      </c>
      <c r="G47" s="310">
        <v>280.58</v>
      </c>
      <c r="H47" s="163">
        <f t="shared" si="3"/>
        <v>286.75</v>
      </c>
      <c r="I47" s="159">
        <f t="shared" si="4"/>
        <v>4.22</v>
      </c>
      <c r="J47" s="159">
        <f t="shared" si="5"/>
        <v>282.53</v>
      </c>
      <c r="K47" s="311">
        <v>125</v>
      </c>
      <c r="L47" s="175">
        <v>0.03</v>
      </c>
      <c r="M47" s="162">
        <v>232.5</v>
      </c>
      <c r="N47" s="175">
        <f t="shared" si="6"/>
        <v>3260</v>
      </c>
      <c r="O47" s="175">
        <f t="shared" si="7"/>
        <v>6.98</v>
      </c>
      <c r="P47" s="204">
        <f t="shared" si="8"/>
        <v>0.002306</v>
      </c>
      <c r="Q47" s="311">
        <v>50</v>
      </c>
      <c r="R47" s="311">
        <v>62.82</v>
      </c>
      <c r="S47" s="205">
        <f t="shared" si="9"/>
        <v>75</v>
      </c>
      <c r="T47" s="314">
        <v>3.892</v>
      </c>
      <c r="U47" s="163">
        <f t="shared" si="10"/>
        <v>213.06</v>
      </c>
      <c r="V47" s="164">
        <f t="shared" si="11"/>
        <v>2.84</v>
      </c>
      <c r="W47" s="234"/>
      <c r="X47" s="211" t="s">
        <v>51</v>
      </c>
      <c r="Y47" s="207">
        <v>14.34</v>
      </c>
      <c r="Z47" s="208">
        <f t="shared" si="12"/>
        <v>4051.48</v>
      </c>
      <c r="AA47" s="186">
        <f t="shared" si="13"/>
        <v>16.068</v>
      </c>
      <c r="AB47" s="186">
        <f t="shared" si="14"/>
        <v>0.24</v>
      </c>
      <c r="AC47" s="186">
        <v>16.308</v>
      </c>
      <c r="AD47" s="208">
        <v>991.2</v>
      </c>
      <c r="AE47" s="159">
        <f t="shared" si="15"/>
        <v>15926.6</v>
      </c>
      <c r="AF47" s="159">
        <f t="shared" si="16"/>
        <v>19978.08</v>
      </c>
      <c r="AG47" s="220">
        <f t="shared" si="17"/>
        <v>70.71</v>
      </c>
      <c r="AH47" s="209">
        <f t="shared" si="18"/>
        <v>70.71</v>
      </c>
      <c r="AI47" s="211" t="s">
        <v>51</v>
      </c>
      <c r="AJ47" s="172">
        <v>1590.78</v>
      </c>
      <c r="AK47" s="166">
        <f t="shared" si="19"/>
        <v>381.79</v>
      </c>
      <c r="AL47" s="166">
        <f t="shared" si="20"/>
        <v>60.51</v>
      </c>
      <c r="AM47" s="165">
        <f t="shared" si="21"/>
        <v>442.3</v>
      </c>
      <c r="AN47" s="162">
        <f t="shared" si="22"/>
        <v>104.81</v>
      </c>
      <c r="AO47" s="239">
        <v>0</v>
      </c>
      <c r="AP47" s="160">
        <f t="shared" si="23"/>
        <v>0</v>
      </c>
      <c r="AQ47" s="160">
        <f t="shared" si="24"/>
        <v>0</v>
      </c>
      <c r="AR47" s="193">
        <v>100</v>
      </c>
      <c r="AS47" s="193">
        <f t="shared" si="25"/>
        <v>92.8681</v>
      </c>
      <c r="AT47" s="194">
        <f t="shared" si="26"/>
        <v>7.1319</v>
      </c>
      <c r="AU47" s="195">
        <f t="shared" si="27"/>
        <v>0</v>
      </c>
      <c r="AV47" s="195">
        <f t="shared" si="28"/>
        <v>0</v>
      </c>
      <c r="AW47" s="219">
        <f t="shared" si="29"/>
        <v>0</v>
      </c>
      <c r="AX47" s="183">
        <f t="shared" si="30"/>
        <v>0</v>
      </c>
      <c r="AY47" s="183">
        <f t="shared" si="31"/>
        <v>0</v>
      </c>
      <c r="AZ47" s="211" t="s">
        <v>51</v>
      </c>
      <c r="BA47" s="181"/>
      <c r="BB47" s="166">
        <v>991.2</v>
      </c>
      <c r="BC47" s="166">
        <f t="shared" si="32"/>
        <v>0</v>
      </c>
      <c r="BD47" s="166">
        <f t="shared" si="0"/>
        <v>0</v>
      </c>
      <c r="BE47" s="160">
        <f t="shared" si="33"/>
        <v>16.068</v>
      </c>
      <c r="BF47" s="160">
        <f t="shared" si="34"/>
        <v>0.24</v>
      </c>
      <c r="BG47" s="160">
        <f t="shared" si="1"/>
        <v>16.308</v>
      </c>
      <c r="BH47" s="166">
        <f t="shared" si="35"/>
        <v>0</v>
      </c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8"/>
      <c r="DA47" s="158"/>
    </row>
    <row r="48" spans="1:105" ht="15.75">
      <c r="A48" s="315">
        <v>40</v>
      </c>
      <c r="B48" s="227" t="s">
        <v>52</v>
      </c>
      <c r="C48" s="309">
        <f t="shared" si="2"/>
        <v>2506.7</v>
      </c>
      <c r="D48" s="221">
        <v>232.5</v>
      </c>
      <c r="E48" s="221">
        <v>2739.2</v>
      </c>
      <c r="F48" s="221">
        <v>2739.2</v>
      </c>
      <c r="G48" s="310">
        <v>248.23</v>
      </c>
      <c r="H48" s="163">
        <f t="shared" si="3"/>
        <v>253.69</v>
      </c>
      <c r="I48" s="159">
        <f t="shared" si="4"/>
        <v>3.3</v>
      </c>
      <c r="J48" s="159">
        <f t="shared" si="5"/>
        <v>250.39</v>
      </c>
      <c r="K48" s="311">
        <v>107</v>
      </c>
      <c r="L48" s="175">
        <v>0.03</v>
      </c>
      <c r="M48" s="162">
        <v>197.5</v>
      </c>
      <c r="N48" s="175">
        <f t="shared" si="6"/>
        <v>2936.7</v>
      </c>
      <c r="O48" s="175">
        <f t="shared" si="7"/>
        <v>5.93</v>
      </c>
      <c r="P48" s="204">
        <f t="shared" si="8"/>
        <v>0.002165</v>
      </c>
      <c r="Q48" s="311">
        <v>30</v>
      </c>
      <c r="R48" s="311">
        <v>27.19</v>
      </c>
      <c r="S48" s="205">
        <f t="shared" si="9"/>
        <v>77</v>
      </c>
      <c r="T48" s="316">
        <v>2.8</v>
      </c>
      <c r="U48" s="163">
        <f t="shared" si="10"/>
        <v>217.77</v>
      </c>
      <c r="V48" s="164">
        <f t="shared" si="11"/>
        <v>2.83</v>
      </c>
      <c r="W48" s="234"/>
      <c r="X48" s="210" t="s">
        <v>52</v>
      </c>
      <c r="Y48" s="207">
        <v>14.34</v>
      </c>
      <c r="Z48" s="208">
        <f t="shared" si="12"/>
        <v>3590.59</v>
      </c>
      <c r="AA48" s="186">
        <f t="shared" si="13"/>
        <v>13.984</v>
      </c>
      <c r="AB48" s="186">
        <f t="shared" si="14"/>
        <v>0.184</v>
      </c>
      <c r="AC48" s="186">
        <v>14.168</v>
      </c>
      <c r="AD48" s="208">
        <v>991.2</v>
      </c>
      <c r="AE48" s="159">
        <f t="shared" si="15"/>
        <v>13860.94</v>
      </c>
      <c r="AF48" s="159">
        <f t="shared" si="16"/>
        <v>17451.53</v>
      </c>
      <c r="AG48" s="220">
        <f t="shared" si="17"/>
        <v>69.7</v>
      </c>
      <c r="AH48" s="209">
        <f t="shared" si="18"/>
        <v>69.7</v>
      </c>
      <c r="AI48" s="210" t="s">
        <v>52</v>
      </c>
      <c r="AJ48" s="172">
        <v>1590.78</v>
      </c>
      <c r="AK48" s="166">
        <f t="shared" si="19"/>
        <v>292.7</v>
      </c>
      <c r="AL48" s="166">
        <f t="shared" si="20"/>
        <v>47.32</v>
      </c>
      <c r="AM48" s="165">
        <f t="shared" si="21"/>
        <v>340.02</v>
      </c>
      <c r="AN48" s="162">
        <f t="shared" si="22"/>
        <v>103.04</v>
      </c>
      <c r="AO48" s="239">
        <v>0</v>
      </c>
      <c r="AP48" s="160">
        <f t="shared" si="23"/>
        <v>0</v>
      </c>
      <c r="AQ48" s="160">
        <f t="shared" si="24"/>
        <v>0</v>
      </c>
      <c r="AR48" s="193">
        <v>100</v>
      </c>
      <c r="AS48" s="193">
        <f t="shared" si="25"/>
        <v>93.27476</v>
      </c>
      <c r="AT48" s="194">
        <f t="shared" si="26"/>
        <v>6.72524</v>
      </c>
      <c r="AU48" s="195">
        <f t="shared" si="27"/>
        <v>0</v>
      </c>
      <c r="AV48" s="195">
        <f t="shared" si="28"/>
        <v>0</v>
      </c>
      <c r="AW48" s="219">
        <f t="shared" si="29"/>
        <v>0</v>
      </c>
      <c r="AX48" s="183">
        <f t="shared" si="30"/>
        <v>0</v>
      </c>
      <c r="AY48" s="183">
        <f t="shared" si="31"/>
        <v>0</v>
      </c>
      <c r="AZ48" s="210" t="s">
        <v>52</v>
      </c>
      <c r="BA48" s="181"/>
      <c r="BB48" s="166">
        <v>991.2</v>
      </c>
      <c r="BC48" s="166">
        <f t="shared" si="32"/>
        <v>0</v>
      </c>
      <c r="BD48" s="166">
        <f t="shared" si="0"/>
        <v>0</v>
      </c>
      <c r="BE48" s="160">
        <f t="shared" si="33"/>
        <v>13.984</v>
      </c>
      <c r="BF48" s="160">
        <f t="shared" si="34"/>
        <v>0.184</v>
      </c>
      <c r="BG48" s="160">
        <f t="shared" si="1"/>
        <v>14.168</v>
      </c>
      <c r="BH48" s="166">
        <f t="shared" si="35"/>
        <v>0</v>
      </c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8"/>
      <c r="BZ48" s="158"/>
      <c r="CA48" s="158"/>
      <c r="CB48" s="158"/>
      <c r="CC48" s="158"/>
      <c r="CD48" s="158"/>
      <c r="CE48" s="158"/>
      <c r="CF48" s="158"/>
      <c r="CG48" s="158"/>
      <c r="CH48" s="158"/>
      <c r="CI48" s="158"/>
      <c r="CJ48" s="158"/>
      <c r="CK48" s="158"/>
      <c r="CL48" s="158"/>
      <c r="CM48" s="158"/>
      <c r="CN48" s="158"/>
      <c r="CO48" s="158"/>
      <c r="CP48" s="158"/>
      <c r="CQ48" s="158"/>
      <c r="CR48" s="158"/>
      <c r="CS48" s="158"/>
      <c r="CT48" s="158"/>
      <c r="CU48" s="158"/>
      <c r="CV48" s="158"/>
      <c r="CW48" s="158"/>
      <c r="CX48" s="158"/>
      <c r="CY48" s="158"/>
      <c r="CZ48" s="158"/>
      <c r="DA48" s="158"/>
    </row>
    <row r="49" spans="1:105" ht="15.75">
      <c r="A49" s="313">
        <v>41</v>
      </c>
      <c r="B49" s="227" t="s">
        <v>53</v>
      </c>
      <c r="C49" s="309">
        <f t="shared" si="2"/>
        <v>3401.1</v>
      </c>
      <c r="D49" s="221">
        <v>57.5</v>
      </c>
      <c r="E49" s="221">
        <v>3458.6</v>
      </c>
      <c r="F49" s="221">
        <v>3458.6</v>
      </c>
      <c r="G49" s="310">
        <v>313.2</v>
      </c>
      <c r="H49" s="163">
        <f t="shared" si="3"/>
        <v>320.09</v>
      </c>
      <c r="I49" s="159">
        <f t="shared" si="4"/>
        <v>0.15</v>
      </c>
      <c r="J49" s="159">
        <f t="shared" si="5"/>
        <v>319.94</v>
      </c>
      <c r="K49" s="311">
        <v>136</v>
      </c>
      <c r="L49" s="175">
        <v>0.03</v>
      </c>
      <c r="M49" s="162">
        <v>309.4</v>
      </c>
      <c r="N49" s="175">
        <f t="shared" si="6"/>
        <v>3768</v>
      </c>
      <c r="O49" s="175">
        <f t="shared" si="7"/>
        <v>9.28</v>
      </c>
      <c r="P49" s="204">
        <f t="shared" si="8"/>
        <v>0.002683</v>
      </c>
      <c r="Q49" s="311">
        <v>63</v>
      </c>
      <c r="R49" s="311">
        <v>61.73</v>
      </c>
      <c r="S49" s="205">
        <f t="shared" si="9"/>
        <v>73</v>
      </c>
      <c r="T49" s="314"/>
      <c r="U49" s="163">
        <f t="shared" si="10"/>
        <v>249.08</v>
      </c>
      <c r="V49" s="164">
        <f t="shared" si="11"/>
        <v>3.41</v>
      </c>
      <c r="W49" s="234"/>
      <c r="X49" s="210" t="s">
        <v>53</v>
      </c>
      <c r="Y49" s="207">
        <v>14.34</v>
      </c>
      <c r="Z49" s="208">
        <f t="shared" si="12"/>
        <v>4587.94</v>
      </c>
      <c r="AA49" s="186">
        <f t="shared" si="13"/>
        <v>17.8</v>
      </c>
      <c r="AB49" s="186">
        <f t="shared" si="14"/>
        <v>0.008</v>
      </c>
      <c r="AC49" s="186">
        <v>17.808</v>
      </c>
      <c r="AD49" s="208">
        <v>991.2</v>
      </c>
      <c r="AE49" s="159">
        <f t="shared" si="15"/>
        <v>17643.36</v>
      </c>
      <c r="AF49" s="159">
        <f t="shared" si="16"/>
        <v>22231.3</v>
      </c>
      <c r="AG49" s="220">
        <f t="shared" si="17"/>
        <v>69.48</v>
      </c>
      <c r="AH49" s="209">
        <f t="shared" si="18"/>
        <v>69.49</v>
      </c>
      <c r="AI49" s="210" t="s">
        <v>53</v>
      </c>
      <c r="AJ49" s="172">
        <v>1590.78</v>
      </c>
      <c r="AK49" s="166">
        <f t="shared" si="19"/>
        <v>12.73</v>
      </c>
      <c r="AL49" s="166">
        <f t="shared" si="20"/>
        <v>2.15</v>
      </c>
      <c r="AM49" s="165">
        <f t="shared" si="21"/>
        <v>14.88</v>
      </c>
      <c r="AN49" s="162">
        <f t="shared" si="22"/>
        <v>99.2</v>
      </c>
      <c r="AO49" s="239">
        <v>0</v>
      </c>
      <c r="AP49" s="160">
        <f t="shared" si="23"/>
        <v>0</v>
      </c>
      <c r="AQ49" s="160">
        <f t="shared" si="24"/>
        <v>0</v>
      </c>
      <c r="AR49" s="193">
        <v>100</v>
      </c>
      <c r="AS49" s="193">
        <f t="shared" si="25"/>
        <v>91.78875</v>
      </c>
      <c r="AT49" s="194">
        <f t="shared" si="26"/>
        <v>8.21125</v>
      </c>
      <c r="AU49" s="195">
        <f t="shared" si="27"/>
        <v>0</v>
      </c>
      <c r="AV49" s="195">
        <f t="shared" si="28"/>
        <v>0</v>
      </c>
      <c r="AW49" s="219">
        <f t="shared" si="29"/>
        <v>0</v>
      </c>
      <c r="AX49" s="183">
        <f t="shared" si="30"/>
        <v>0</v>
      </c>
      <c r="AY49" s="183">
        <f t="shared" si="31"/>
        <v>0</v>
      </c>
      <c r="AZ49" s="210" t="s">
        <v>53</v>
      </c>
      <c r="BA49" s="181"/>
      <c r="BB49" s="166">
        <v>991.2</v>
      </c>
      <c r="BC49" s="166">
        <f t="shared" si="32"/>
        <v>0</v>
      </c>
      <c r="BD49" s="166">
        <f t="shared" si="0"/>
        <v>0</v>
      </c>
      <c r="BE49" s="160">
        <f t="shared" si="33"/>
        <v>17.8</v>
      </c>
      <c r="BF49" s="160">
        <f t="shared" si="34"/>
        <v>0.008</v>
      </c>
      <c r="BG49" s="160">
        <f t="shared" si="1"/>
        <v>17.808</v>
      </c>
      <c r="BH49" s="166">
        <f t="shared" si="35"/>
        <v>0</v>
      </c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8"/>
      <c r="CX49" s="158"/>
      <c r="CY49" s="158"/>
      <c r="CZ49" s="158"/>
      <c r="DA49" s="158"/>
    </row>
    <row r="50" spans="1:105" ht="15.75">
      <c r="A50" s="313">
        <v>42</v>
      </c>
      <c r="B50" s="227" t="s">
        <v>54</v>
      </c>
      <c r="C50" s="309">
        <f t="shared" si="2"/>
        <v>3898.5</v>
      </c>
      <c r="D50" s="221"/>
      <c r="E50" s="221">
        <v>3898.5</v>
      </c>
      <c r="F50" s="221">
        <v>3898.5</v>
      </c>
      <c r="G50" s="310">
        <v>215.68</v>
      </c>
      <c r="H50" s="163">
        <f t="shared" si="3"/>
        <v>220.42</v>
      </c>
      <c r="I50" s="159">
        <f t="shared" si="4"/>
        <v>0</v>
      </c>
      <c r="J50" s="159">
        <f t="shared" si="5"/>
        <v>220.42</v>
      </c>
      <c r="K50" s="311">
        <v>130</v>
      </c>
      <c r="L50" s="175">
        <v>0.03</v>
      </c>
      <c r="M50" s="162">
        <v>689.1</v>
      </c>
      <c r="N50" s="175">
        <f t="shared" si="6"/>
        <v>4587.6</v>
      </c>
      <c r="O50" s="175">
        <f t="shared" si="7"/>
        <v>20.67</v>
      </c>
      <c r="P50" s="204">
        <f t="shared" si="8"/>
        <v>0.005302</v>
      </c>
      <c r="Q50" s="311">
        <v>69</v>
      </c>
      <c r="R50" s="311">
        <v>100.36</v>
      </c>
      <c r="S50" s="205">
        <f t="shared" si="9"/>
        <v>61</v>
      </c>
      <c r="T50" s="314"/>
      <c r="U50" s="163">
        <f t="shared" si="10"/>
        <v>99.39</v>
      </c>
      <c r="V50" s="164">
        <f t="shared" si="11"/>
        <v>1.63</v>
      </c>
      <c r="W50" s="234"/>
      <c r="X50" s="210" t="s">
        <v>54</v>
      </c>
      <c r="Y50" s="207">
        <v>14.34</v>
      </c>
      <c r="Z50" s="208">
        <f t="shared" si="12"/>
        <v>3160.82</v>
      </c>
      <c r="AA50" s="186">
        <f t="shared" si="13"/>
        <v>14.086</v>
      </c>
      <c r="AB50" s="186">
        <f t="shared" si="14"/>
        <v>0</v>
      </c>
      <c r="AC50" s="186">
        <v>14.086</v>
      </c>
      <c r="AD50" s="208">
        <v>991.2</v>
      </c>
      <c r="AE50" s="159">
        <f t="shared" si="15"/>
        <v>13962.04</v>
      </c>
      <c r="AF50" s="159">
        <f t="shared" si="16"/>
        <v>17122.86</v>
      </c>
      <c r="AG50" s="220">
        <f t="shared" si="17"/>
        <v>77.68</v>
      </c>
      <c r="AH50" s="209">
        <f t="shared" si="18"/>
        <v>77.68</v>
      </c>
      <c r="AI50" s="210" t="s">
        <v>54</v>
      </c>
      <c r="AJ50" s="172">
        <v>1590.78</v>
      </c>
      <c r="AK50" s="166">
        <f t="shared" si="19"/>
        <v>0</v>
      </c>
      <c r="AL50" s="166">
        <f t="shared" si="20"/>
        <v>0</v>
      </c>
      <c r="AM50" s="165">
        <f t="shared" si="21"/>
        <v>0</v>
      </c>
      <c r="AN50" s="162" t="e">
        <f t="shared" si="22"/>
        <v>#DIV/0!</v>
      </c>
      <c r="AO50" s="239">
        <v>0</v>
      </c>
      <c r="AP50" s="160">
        <f t="shared" si="23"/>
        <v>0</v>
      </c>
      <c r="AQ50" s="160">
        <f t="shared" si="24"/>
        <v>0</v>
      </c>
      <c r="AR50" s="193">
        <v>100</v>
      </c>
      <c r="AS50" s="193">
        <f t="shared" si="25"/>
        <v>84.97907</v>
      </c>
      <c r="AT50" s="194">
        <f t="shared" si="26"/>
        <v>15.02093</v>
      </c>
      <c r="AU50" s="195">
        <f t="shared" si="27"/>
        <v>0</v>
      </c>
      <c r="AV50" s="195">
        <f t="shared" si="28"/>
        <v>0</v>
      </c>
      <c r="AW50" s="219">
        <f t="shared" si="29"/>
        <v>0</v>
      </c>
      <c r="AX50" s="183">
        <f t="shared" si="30"/>
        <v>0</v>
      </c>
      <c r="AY50" s="183">
        <f t="shared" si="31"/>
        <v>0</v>
      </c>
      <c r="AZ50" s="210" t="s">
        <v>54</v>
      </c>
      <c r="BA50" s="181"/>
      <c r="BB50" s="166">
        <v>991.2</v>
      </c>
      <c r="BC50" s="166">
        <f t="shared" si="32"/>
        <v>0</v>
      </c>
      <c r="BD50" s="166">
        <f t="shared" si="0"/>
        <v>0</v>
      </c>
      <c r="BE50" s="160">
        <f t="shared" si="33"/>
        <v>14.086</v>
      </c>
      <c r="BF50" s="160">
        <f t="shared" si="34"/>
        <v>0</v>
      </c>
      <c r="BG50" s="160">
        <f t="shared" si="1"/>
        <v>14.086</v>
      </c>
      <c r="BH50" s="166">
        <f t="shared" si="35"/>
        <v>0</v>
      </c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  <c r="CY50" s="158"/>
      <c r="CZ50" s="158"/>
      <c r="DA50" s="158"/>
    </row>
    <row r="51" spans="1:105" ht="15.75">
      <c r="A51" s="313">
        <v>43</v>
      </c>
      <c r="B51" s="227" t="s">
        <v>55</v>
      </c>
      <c r="C51" s="309">
        <f t="shared" si="2"/>
        <v>3910.3</v>
      </c>
      <c r="D51" s="221"/>
      <c r="E51" s="221">
        <v>3910.3</v>
      </c>
      <c r="F51" s="221">
        <v>3910.3</v>
      </c>
      <c r="G51" s="310">
        <v>374.58</v>
      </c>
      <c r="H51" s="163">
        <f t="shared" si="3"/>
        <v>382.82</v>
      </c>
      <c r="I51" s="159">
        <f t="shared" si="4"/>
        <v>0</v>
      </c>
      <c r="J51" s="159">
        <f t="shared" si="5"/>
        <v>382.82</v>
      </c>
      <c r="K51" s="311">
        <v>136</v>
      </c>
      <c r="L51" s="175">
        <v>0.03</v>
      </c>
      <c r="M51" s="162">
        <v>689.1</v>
      </c>
      <c r="N51" s="175">
        <f t="shared" si="6"/>
        <v>4599.4</v>
      </c>
      <c r="O51" s="175">
        <f t="shared" si="7"/>
        <v>20.67</v>
      </c>
      <c r="P51" s="204">
        <f t="shared" si="8"/>
        <v>0.005286</v>
      </c>
      <c r="Q51" s="311">
        <v>57</v>
      </c>
      <c r="R51" s="311">
        <v>40.91</v>
      </c>
      <c r="S51" s="205">
        <f t="shared" si="9"/>
        <v>79</v>
      </c>
      <c r="T51" s="314"/>
      <c r="U51" s="163">
        <f t="shared" si="10"/>
        <v>321.24</v>
      </c>
      <c r="V51" s="164">
        <f t="shared" si="11"/>
        <v>4.07</v>
      </c>
      <c r="W51" s="234"/>
      <c r="X51" s="210" t="s">
        <v>55</v>
      </c>
      <c r="Y51" s="207">
        <v>14.34</v>
      </c>
      <c r="Z51" s="208">
        <f t="shared" si="12"/>
        <v>5489.64</v>
      </c>
      <c r="AA51" s="186">
        <f t="shared" si="13"/>
        <v>21.328</v>
      </c>
      <c r="AB51" s="186">
        <f t="shared" si="14"/>
        <v>0</v>
      </c>
      <c r="AC51" s="186">
        <v>21.328</v>
      </c>
      <c r="AD51" s="208">
        <v>991.2</v>
      </c>
      <c r="AE51" s="159">
        <f t="shared" si="15"/>
        <v>21140.31</v>
      </c>
      <c r="AF51" s="159">
        <f t="shared" si="16"/>
        <v>26629.95</v>
      </c>
      <c r="AG51" s="220">
        <f t="shared" si="17"/>
        <v>69.56</v>
      </c>
      <c r="AH51" s="209">
        <f t="shared" si="18"/>
        <v>69.56</v>
      </c>
      <c r="AI51" s="210" t="s">
        <v>55</v>
      </c>
      <c r="AJ51" s="172">
        <v>1590.78</v>
      </c>
      <c r="AK51" s="166">
        <f t="shared" si="19"/>
        <v>0</v>
      </c>
      <c r="AL51" s="166">
        <f t="shared" si="20"/>
        <v>0</v>
      </c>
      <c r="AM51" s="165">
        <f t="shared" si="21"/>
        <v>0</v>
      </c>
      <c r="AN51" s="162" t="e">
        <f t="shared" si="22"/>
        <v>#DIV/0!</v>
      </c>
      <c r="AO51" s="239">
        <v>0</v>
      </c>
      <c r="AP51" s="160">
        <f t="shared" si="23"/>
        <v>0</v>
      </c>
      <c r="AQ51" s="160">
        <f t="shared" si="24"/>
        <v>0</v>
      </c>
      <c r="AR51" s="193">
        <v>100</v>
      </c>
      <c r="AS51" s="193">
        <f t="shared" si="25"/>
        <v>85.01761</v>
      </c>
      <c r="AT51" s="194">
        <f t="shared" si="26"/>
        <v>14.98239</v>
      </c>
      <c r="AU51" s="195">
        <f t="shared" si="27"/>
        <v>0</v>
      </c>
      <c r="AV51" s="195">
        <f t="shared" si="28"/>
        <v>0</v>
      </c>
      <c r="AW51" s="219">
        <f t="shared" si="29"/>
        <v>0</v>
      </c>
      <c r="AX51" s="183">
        <f t="shared" si="30"/>
        <v>0</v>
      </c>
      <c r="AY51" s="183">
        <f t="shared" si="31"/>
        <v>0</v>
      </c>
      <c r="AZ51" s="210" t="s">
        <v>55</v>
      </c>
      <c r="BA51" s="181"/>
      <c r="BB51" s="166">
        <v>991.2</v>
      </c>
      <c r="BC51" s="166">
        <f t="shared" si="32"/>
        <v>0</v>
      </c>
      <c r="BD51" s="166">
        <f t="shared" si="0"/>
        <v>0</v>
      </c>
      <c r="BE51" s="160">
        <f t="shared" si="33"/>
        <v>21.328</v>
      </c>
      <c r="BF51" s="160">
        <f t="shared" si="34"/>
        <v>0</v>
      </c>
      <c r="BG51" s="160">
        <f t="shared" si="1"/>
        <v>21.328</v>
      </c>
      <c r="BH51" s="166">
        <f t="shared" si="35"/>
        <v>0</v>
      </c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  <c r="CQ51" s="158"/>
      <c r="CR51" s="158"/>
      <c r="CS51" s="158"/>
      <c r="CT51" s="158"/>
      <c r="CU51" s="158"/>
      <c r="CV51" s="158"/>
      <c r="CW51" s="158"/>
      <c r="CX51" s="158"/>
      <c r="CY51" s="158"/>
      <c r="CZ51" s="158"/>
      <c r="DA51" s="158"/>
    </row>
    <row r="52" spans="1:105" ht="15.75">
      <c r="A52" s="313">
        <v>44</v>
      </c>
      <c r="B52" s="227" t="s">
        <v>56</v>
      </c>
      <c r="C52" s="309">
        <f t="shared" si="2"/>
        <v>6498.9</v>
      </c>
      <c r="D52" s="221"/>
      <c r="E52" s="221">
        <v>6498.9</v>
      </c>
      <c r="F52" s="221">
        <v>6498.9</v>
      </c>
      <c r="G52" s="310">
        <v>554.18</v>
      </c>
      <c r="H52" s="163">
        <f t="shared" si="3"/>
        <v>566.37</v>
      </c>
      <c r="I52" s="159">
        <f t="shared" si="4"/>
        <v>0</v>
      </c>
      <c r="J52" s="159">
        <f t="shared" si="5"/>
        <v>566.37</v>
      </c>
      <c r="K52" s="311">
        <v>249</v>
      </c>
      <c r="L52" s="175">
        <v>0.03</v>
      </c>
      <c r="M52" s="162">
        <v>1176.3</v>
      </c>
      <c r="N52" s="175">
        <f t="shared" si="6"/>
        <v>7675.2</v>
      </c>
      <c r="O52" s="175">
        <f t="shared" si="7"/>
        <v>35.29</v>
      </c>
      <c r="P52" s="204">
        <f t="shared" si="8"/>
        <v>0.00543</v>
      </c>
      <c r="Q52" s="311">
        <v>120</v>
      </c>
      <c r="R52" s="311">
        <v>129.81</v>
      </c>
      <c r="S52" s="205">
        <f t="shared" si="9"/>
        <v>129</v>
      </c>
      <c r="T52" s="314"/>
      <c r="U52" s="163">
        <f t="shared" si="10"/>
        <v>401.27</v>
      </c>
      <c r="V52" s="164">
        <f t="shared" si="11"/>
        <v>3.11</v>
      </c>
      <c r="W52" s="234"/>
      <c r="X52" s="210" t="s">
        <v>56</v>
      </c>
      <c r="Y52" s="207">
        <v>14.34</v>
      </c>
      <c r="Z52" s="208">
        <f t="shared" si="12"/>
        <v>8121.75</v>
      </c>
      <c r="AA52" s="186">
        <f t="shared" si="13"/>
        <v>28.658</v>
      </c>
      <c r="AB52" s="186">
        <f t="shared" si="14"/>
        <v>0</v>
      </c>
      <c r="AC52" s="186">
        <v>28.658</v>
      </c>
      <c r="AD52" s="208">
        <v>991.2</v>
      </c>
      <c r="AE52" s="159">
        <f t="shared" si="15"/>
        <v>28405.81</v>
      </c>
      <c r="AF52" s="159">
        <f t="shared" si="16"/>
        <v>36527.56</v>
      </c>
      <c r="AG52" s="220">
        <f t="shared" si="17"/>
        <v>64.49</v>
      </c>
      <c r="AH52" s="209">
        <f t="shared" si="18"/>
        <v>64.49</v>
      </c>
      <c r="AI52" s="210" t="s">
        <v>56</v>
      </c>
      <c r="AJ52" s="172">
        <v>1590.78</v>
      </c>
      <c r="AK52" s="166">
        <f t="shared" si="19"/>
        <v>0</v>
      </c>
      <c r="AL52" s="166">
        <f t="shared" si="20"/>
        <v>0</v>
      </c>
      <c r="AM52" s="165">
        <f t="shared" si="21"/>
        <v>0</v>
      </c>
      <c r="AN52" s="162" t="e">
        <f t="shared" si="22"/>
        <v>#DIV/0!</v>
      </c>
      <c r="AO52" s="239">
        <v>0</v>
      </c>
      <c r="AP52" s="160">
        <f t="shared" si="23"/>
        <v>0</v>
      </c>
      <c r="AQ52" s="160">
        <f t="shared" si="24"/>
        <v>0</v>
      </c>
      <c r="AR52" s="193">
        <v>100</v>
      </c>
      <c r="AS52" s="193">
        <f t="shared" si="25"/>
        <v>84.67402</v>
      </c>
      <c r="AT52" s="194">
        <f t="shared" si="26"/>
        <v>15.32598</v>
      </c>
      <c r="AU52" s="195">
        <f t="shared" si="27"/>
        <v>0</v>
      </c>
      <c r="AV52" s="195">
        <f t="shared" si="28"/>
        <v>0</v>
      </c>
      <c r="AW52" s="219">
        <f t="shared" si="29"/>
        <v>0</v>
      </c>
      <c r="AX52" s="183">
        <f t="shared" si="30"/>
        <v>0</v>
      </c>
      <c r="AY52" s="183">
        <f t="shared" si="31"/>
        <v>0</v>
      </c>
      <c r="AZ52" s="210" t="s">
        <v>56</v>
      </c>
      <c r="BA52" s="181"/>
      <c r="BB52" s="166">
        <v>991.2</v>
      </c>
      <c r="BC52" s="166">
        <f t="shared" si="32"/>
        <v>0</v>
      </c>
      <c r="BD52" s="166">
        <f t="shared" si="0"/>
        <v>0</v>
      </c>
      <c r="BE52" s="160">
        <f t="shared" si="33"/>
        <v>28.658</v>
      </c>
      <c r="BF52" s="160">
        <f t="shared" si="34"/>
        <v>0</v>
      </c>
      <c r="BG52" s="160">
        <f t="shared" si="1"/>
        <v>28.658</v>
      </c>
      <c r="BH52" s="166">
        <f t="shared" si="35"/>
        <v>0</v>
      </c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  <c r="CA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  <c r="CT52" s="158"/>
      <c r="CU52" s="158"/>
      <c r="CV52" s="158"/>
      <c r="CW52" s="158"/>
      <c r="CX52" s="158"/>
      <c r="CY52" s="158"/>
      <c r="CZ52" s="158"/>
      <c r="DA52" s="158"/>
    </row>
    <row r="53" spans="1:105" ht="15.75">
      <c r="A53" s="313">
        <v>45</v>
      </c>
      <c r="B53" s="227" t="s">
        <v>57</v>
      </c>
      <c r="C53" s="309">
        <f t="shared" si="2"/>
        <v>6806.9</v>
      </c>
      <c r="D53" s="221"/>
      <c r="E53" s="221">
        <v>6806.9</v>
      </c>
      <c r="F53" s="221">
        <v>6806.9</v>
      </c>
      <c r="G53" s="310">
        <v>368.31</v>
      </c>
      <c r="H53" s="163">
        <f t="shared" si="3"/>
        <v>376.41</v>
      </c>
      <c r="I53" s="159">
        <f t="shared" si="4"/>
        <v>0</v>
      </c>
      <c r="J53" s="159">
        <f t="shared" si="5"/>
        <v>376.41</v>
      </c>
      <c r="K53" s="311">
        <v>208</v>
      </c>
      <c r="L53" s="175">
        <v>0.03</v>
      </c>
      <c r="M53" s="162">
        <v>1309.8</v>
      </c>
      <c r="N53" s="175">
        <f>F53+M53</f>
        <v>8116.7</v>
      </c>
      <c r="O53" s="175">
        <f t="shared" si="7"/>
        <v>39.29</v>
      </c>
      <c r="P53" s="204">
        <f t="shared" si="8"/>
        <v>0.005772</v>
      </c>
      <c r="Q53" s="311">
        <v>127</v>
      </c>
      <c r="R53" s="311">
        <v>124.64</v>
      </c>
      <c r="S53" s="205">
        <f t="shared" si="9"/>
        <v>81</v>
      </c>
      <c r="T53" s="314"/>
      <c r="U53" s="163">
        <f t="shared" si="10"/>
        <v>212.48</v>
      </c>
      <c r="V53" s="164">
        <f t="shared" si="11"/>
        <v>2.62</v>
      </c>
      <c r="W53" s="234"/>
      <c r="X53" s="210" t="s">
        <v>57</v>
      </c>
      <c r="Y53" s="207">
        <v>14.34</v>
      </c>
      <c r="Z53" s="208">
        <f t="shared" si="12"/>
        <v>5397.72</v>
      </c>
      <c r="AA53" s="186">
        <f t="shared" si="13"/>
        <v>20.628</v>
      </c>
      <c r="AB53" s="186">
        <f t="shared" si="14"/>
        <v>0</v>
      </c>
      <c r="AC53" s="186">
        <v>20.628</v>
      </c>
      <c r="AD53" s="208">
        <v>991.2</v>
      </c>
      <c r="AE53" s="159">
        <f t="shared" si="15"/>
        <v>20446.47</v>
      </c>
      <c r="AF53" s="159">
        <f t="shared" si="16"/>
        <v>25844.19</v>
      </c>
      <c r="AG53" s="220">
        <f t="shared" si="17"/>
        <v>68.66</v>
      </c>
      <c r="AH53" s="209">
        <f t="shared" si="18"/>
        <v>68.66</v>
      </c>
      <c r="AI53" s="210" t="s">
        <v>57</v>
      </c>
      <c r="AJ53" s="172">
        <v>1590.78</v>
      </c>
      <c r="AK53" s="166">
        <f t="shared" si="19"/>
        <v>0</v>
      </c>
      <c r="AL53" s="166">
        <f t="shared" si="20"/>
        <v>0</v>
      </c>
      <c r="AM53" s="165">
        <f t="shared" si="21"/>
        <v>0</v>
      </c>
      <c r="AN53" s="162" t="e">
        <f t="shared" si="22"/>
        <v>#DIV/0!</v>
      </c>
      <c r="AO53" s="239">
        <v>0</v>
      </c>
      <c r="AP53" s="160">
        <f t="shared" si="23"/>
        <v>0</v>
      </c>
      <c r="AQ53" s="160">
        <f t="shared" si="24"/>
        <v>0</v>
      </c>
      <c r="AR53" s="193">
        <v>100</v>
      </c>
      <c r="AS53" s="193">
        <f t="shared" si="25"/>
        <v>83.8629</v>
      </c>
      <c r="AT53" s="194">
        <f t="shared" si="26"/>
        <v>16.1371</v>
      </c>
      <c r="AU53" s="195">
        <f t="shared" si="27"/>
        <v>0</v>
      </c>
      <c r="AV53" s="195">
        <f t="shared" si="28"/>
        <v>0</v>
      </c>
      <c r="AW53" s="219">
        <f t="shared" si="29"/>
        <v>0</v>
      </c>
      <c r="AX53" s="183">
        <f t="shared" si="30"/>
        <v>0</v>
      </c>
      <c r="AY53" s="183">
        <f t="shared" si="31"/>
        <v>0</v>
      </c>
      <c r="AZ53" s="210" t="s">
        <v>57</v>
      </c>
      <c r="BA53" s="181"/>
      <c r="BB53" s="166">
        <v>991.2</v>
      </c>
      <c r="BC53" s="166">
        <f t="shared" si="32"/>
        <v>0</v>
      </c>
      <c r="BD53" s="166">
        <f t="shared" si="0"/>
        <v>0</v>
      </c>
      <c r="BE53" s="160">
        <f t="shared" si="33"/>
        <v>20.628</v>
      </c>
      <c r="BF53" s="160">
        <f t="shared" si="34"/>
        <v>0</v>
      </c>
      <c r="BG53" s="160">
        <f t="shared" si="1"/>
        <v>20.628</v>
      </c>
      <c r="BH53" s="166">
        <f t="shared" si="35"/>
        <v>0</v>
      </c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8"/>
      <c r="CT53" s="158"/>
      <c r="CU53" s="158"/>
      <c r="CV53" s="158"/>
      <c r="CW53" s="158"/>
      <c r="CX53" s="158"/>
      <c r="CY53" s="158"/>
      <c r="CZ53" s="158"/>
      <c r="DA53" s="158"/>
    </row>
    <row r="54" spans="1:105" ht="14.25">
      <c r="A54" s="313"/>
      <c r="B54" s="227"/>
      <c r="C54" s="309"/>
      <c r="D54" s="227"/>
      <c r="E54" s="221"/>
      <c r="F54" s="221"/>
      <c r="G54" s="317"/>
      <c r="H54" s="163">
        <f t="shared" si="3"/>
        <v>0</v>
      </c>
      <c r="I54" s="159"/>
      <c r="J54" s="159"/>
      <c r="K54" s="161"/>
      <c r="L54" s="162"/>
      <c r="M54" s="162"/>
      <c r="N54" s="175"/>
      <c r="O54" s="175"/>
      <c r="P54" s="204"/>
      <c r="Q54" s="161"/>
      <c r="R54" s="161"/>
      <c r="S54" s="205"/>
      <c r="T54" s="161"/>
      <c r="U54" s="163"/>
      <c r="V54" s="164"/>
      <c r="W54" s="234"/>
      <c r="X54" s="210"/>
      <c r="Y54" s="207"/>
      <c r="Z54" s="159"/>
      <c r="AA54" s="186"/>
      <c r="AB54" s="186"/>
      <c r="AC54" s="186"/>
      <c r="AD54" s="159"/>
      <c r="AE54" s="159"/>
      <c r="AF54" s="159"/>
      <c r="AG54" s="220"/>
      <c r="AH54" s="209"/>
      <c r="AI54" s="210"/>
      <c r="AJ54" s="172"/>
      <c r="AK54" s="166"/>
      <c r="AL54" s="166"/>
      <c r="AM54" s="165"/>
      <c r="AN54" s="162"/>
      <c r="AO54" s="239"/>
      <c r="AP54" s="160"/>
      <c r="AQ54" s="160"/>
      <c r="AR54" s="193"/>
      <c r="AS54" s="193"/>
      <c r="AT54" s="194"/>
      <c r="AU54" s="196"/>
      <c r="AV54" s="195"/>
      <c r="AW54" s="195"/>
      <c r="AX54" s="183"/>
      <c r="AY54" s="183"/>
      <c r="AZ54" s="210"/>
      <c r="BA54" s="181"/>
      <c r="BB54" s="166"/>
      <c r="BC54" s="166"/>
      <c r="BD54" s="166"/>
      <c r="BE54" s="160"/>
      <c r="BF54" s="160"/>
      <c r="BG54" s="160"/>
      <c r="BH54" s="166">
        <f t="shared" si="35"/>
        <v>0</v>
      </c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  <c r="CQ54" s="158"/>
      <c r="CR54" s="158"/>
      <c r="CS54" s="158"/>
      <c r="CT54" s="158"/>
      <c r="CU54" s="158"/>
      <c r="CV54" s="158"/>
      <c r="CW54" s="158"/>
      <c r="CX54" s="158"/>
      <c r="CY54" s="158"/>
      <c r="CZ54" s="158"/>
      <c r="DA54" s="158"/>
    </row>
    <row r="55" spans="1:105" ht="14.25">
      <c r="A55" s="313"/>
      <c r="B55" s="227"/>
      <c r="C55" s="309"/>
      <c r="D55" s="227"/>
      <c r="E55" s="221"/>
      <c r="F55" s="221"/>
      <c r="G55" s="317"/>
      <c r="H55" s="163">
        <f t="shared" si="3"/>
        <v>0</v>
      </c>
      <c r="I55" s="159"/>
      <c r="J55" s="159"/>
      <c r="K55" s="161"/>
      <c r="L55" s="162"/>
      <c r="M55" s="162"/>
      <c r="N55" s="175"/>
      <c r="O55" s="175"/>
      <c r="P55" s="204"/>
      <c r="Q55" s="161"/>
      <c r="R55" s="161"/>
      <c r="S55" s="205"/>
      <c r="T55" s="161"/>
      <c r="U55" s="163"/>
      <c r="V55" s="164"/>
      <c r="W55" s="234"/>
      <c r="X55" s="210"/>
      <c r="Y55" s="207"/>
      <c r="Z55" s="159"/>
      <c r="AA55" s="186"/>
      <c r="AB55" s="186"/>
      <c r="AC55" s="186"/>
      <c r="AD55" s="159"/>
      <c r="AE55" s="159"/>
      <c r="AF55" s="159"/>
      <c r="AG55" s="220"/>
      <c r="AH55" s="209"/>
      <c r="AI55" s="210"/>
      <c r="AJ55" s="172"/>
      <c r="AK55" s="166"/>
      <c r="AL55" s="166"/>
      <c r="AM55" s="165"/>
      <c r="AN55" s="162"/>
      <c r="AO55" s="239"/>
      <c r="AP55" s="160"/>
      <c r="AQ55" s="160"/>
      <c r="AR55" s="193"/>
      <c r="AS55" s="193"/>
      <c r="AT55" s="194"/>
      <c r="AU55" s="196"/>
      <c r="AV55" s="195"/>
      <c r="AW55" s="195"/>
      <c r="AX55" s="183"/>
      <c r="AY55" s="183"/>
      <c r="AZ55" s="210"/>
      <c r="BA55" s="181"/>
      <c r="BB55" s="166"/>
      <c r="BC55" s="166"/>
      <c r="BD55" s="166"/>
      <c r="BE55" s="160"/>
      <c r="BF55" s="160"/>
      <c r="BG55" s="160"/>
      <c r="BH55" s="166">
        <f t="shared" si="35"/>
        <v>0</v>
      </c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  <c r="CX55" s="158"/>
      <c r="CY55" s="158"/>
      <c r="CZ55" s="158"/>
      <c r="DA55" s="158"/>
    </row>
    <row r="56" spans="1:105" ht="15">
      <c r="A56" s="318"/>
      <c r="B56" s="319" t="s">
        <v>58</v>
      </c>
      <c r="C56" s="309">
        <f t="shared" si="2"/>
        <v>166476.5</v>
      </c>
      <c r="D56" s="212">
        <f>SUM(D9:D55)</f>
        <v>3272.3</v>
      </c>
      <c r="E56" s="212">
        <f>SUM(E9:E53)</f>
        <v>169748.8</v>
      </c>
      <c r="F56" s="212">
        <f>SUM(F9:F53)</f>
        <v>169748.8</v>
      </c>
      <c r="G56" s="212">
        <f>SUM(G9:G55)</f>
        <v>14830.8</v>
      </c>
      <c r="H56" s="212">
        <f>SUM(H9:H55)</f>
        <v>15157</v>
      </c>
      <c r="I56" s="212">
        <f>SUM(I9:I55)</f>
        <v>37.7</v>
      </c>
      <c r="J56" s="212">
        <f aca="true" t="shared" si="36" ref="J56:O56">SUM(J9:J55)</f>
        <v>15119.3</v>
      </c>
      <c r="K56" s="212">
        <f t="shared" si="36"/>
        <v>6669</v>
      </c>
      <c r="L56" s="212">
        <f t="shared" si="36"/>
        <v>1.4</v>
      </c>
      <c r="M56" s="212">
        <f t="shared" si="36"/>
        <v>18562.4</v>
      </c>
      <c r="N56" s="212">
        <f t="shared" si="36"/>
        <v>188311.2</v>
      </c>
      <c r="O56" s="212">
        <f t="shared" si="36"/>
        <v>556.9</v>
      </c>
      <c r="P56" s="212">
        <f aca="true" t="shared" si="37" ref="P56:BH56">SUM(P9:P55)</f>
        <v>0.1</v>
      </c>
      <c r="Q56" s="212">
        <f t="shared" si="37"/>
        <v>2966</v>
      </c>
      <c r="R56" s="222">
        <f t="shared" si="37"/>
        <v>3563.23</v>
      </c>
      <c r="S56" s="212">
        <f t="shared" si="37"/>
        <v>3703</v>
      </c>
      <c r="T56" s="212">
        <f t="shared" si="37"/>
        <v>29</v>
      </c>
      <c r="U56" s="212">
        <f t="shared" si="37"/>
        <v>11007.9</v>
      </c>
      <c r="V56" s="212">
        <f t="shared" si="37"/>
        <v>140.1</v>
      </c>
      <c r="W56" s="212">
        <f t="shared" si="37"/>
        <v>0</v>
      </c>
      <c r="X56" s="212">
        <f t="shared" si="37"/>
        <v>0</v>
      </c>
      <c r="Y56" s="212">
        <f t="shared" si="37"/>
        <v>645.3</v>
      </c>
      <c r="Z56" s="212">
        <f t="shared" si="37"/>
        <v>216811.3</v>
      </c>
      <c r="AA56" s="212">
        <f t="shared" si="37"/>
        <v>872.3</v>
      </c>
      <c r="AB56" s="212">
        <f t="shared" si="37"/>
        <v>2.2</v>
      </c>
      <c r="AC56" s="212">
        <f t="shared" si="37"/>
        <v>874.5</v>
      </c>
      <c r="AD56" s="212">
        <f t="shared" si="37"/>
        <v>44604</v>
      </c>
      <c r="AE56" s="212">
        <f t="shared" si="37"/>
        <v>864646.5</v>
      </c>
      <c r="AF56" s="212">
        <f t="shared" si="37"/>
        <v>1081457.8</v>
      </c>
      <c r="AG56" s="212">
        <f t="shared" si="37"/>
        <v>3228.3</v>
      </c>
      <c r="AH56" s="212">
        <f t="shared" si="37"/>
        <v>3228.3</v>
      </c>
      <c r="AI56" s="212">
        <f>SUM(AI9:AI55)</f>
        <v>0</v>
      </c>
      <c r="AJ56" s="212">
        <f t="shared" si="37"/>
        <v>71585.1</v>
      </c>
      <c r="AK56" s="212">
        <f t="shared" si="37"/>
        <v>3423.4</v>
      </c>
      <c r="AL56" s="212">
        <f t="shared" si="37"/>
        <v>540.3</v>
      </c>
      <c r="AM56" s="212">
        <f t="shared" si="37"/>
        <v>3963.7</v>
      </c>
      <c r="AN56" s="212" t="e">
        <f t="shared" si="37"/>
        <v>#DIV/0!</v>
      </c>
      <c r="AO56" s="212">
        <f t="shared" si="37"/>
        <v>0</v>
      </c>
      <c r="AP56" s="212">
        <f t="shared" si="37"/>
        <v>0</v>
      </c>
      <c r="AQ56" s="212">
        <f t="shared" si="37"/>
        <v>0</v>
      </c>
      <c r="AR56" s="212">
        <f t="shared" si="37"/>
        <v>4500</v>
      </c>
      <c r="AS56" s="212">
        <f t="shared" si="37"/>
        <v>4072.2</v>
      </c>
      <c r="AT56" s="212">
        <f t="shared" si="37"/>
        <v>427.8</v>
      </c>
      <c r="AU56" s="212">
        <f t="shared" si="37"/>
        <v>0</v>
      </c>
      <c r="AV56" s="212">
        <f t="shared" si="37"/>
        <v>0</v>
      </c>
      <c r="AW56" s="212">
        <f t="shared" si="37"/>
        <v>0</v>
      </c>
      <c r="AX56" s="212">
        <f t="shared" si="37"/>
        <v>0</v>
      </c>
      <c r="AY56" s="212">
        <f t="shared" si="37"/>
        <v>0</v>
      </c>
      <c r="AZ56" s="212">
        <f t="shared" si="37"/>
        <v>0</v>
      </c>
      <c r="BA56" s="212">
        <f t="shared" si="37"/>
        <v>0</v>
      </c>
      <c r="BB56" s="212">
        <f t="shared" si="37"/>
        <v>44604</v>
      </c>
      <c r="BC56" s="212">
        <f t="shared" si="37"/>
        <v>0</v>
      </c>
      <c r="BD56" s="212">
        <f t="shared" si="37"/>
        <v>0</v>
      </c>
      <c r="BE56" s="238">
        <f>SUM(BE9:BE53)</f>
        <v>922.413</v>
      </c>
      <c r="BF56" s="238">
        <f>SUM(BF9:BF53)</f>
        <v>2.152</v>
      </c>
      <c r="BG56" s="238">
        <f>SUM(BG9:BG53)</f>
        <v>927.546</v>
      </c>
      <c r="BH56" s="212">
        <f t="shared" si="37"/>
        <v>0</v>
      </c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  <c r="CW56" s="158"/>
      <c r="CX56" s="158"/>
      <c r="CY56" s="158"/>
      <c r="CZ56" s="158"/>
      <c r="DA56" s="158"/>
    </row>
    <row r="57" spans="1:105" ht="15">
      <c r="A57" s="318"/>
      <c r="B57" s="319"/>
      <c r="C57" s="309"/>
      <c r="D57" s="319"/>
      <c r="E57" s="221"/>
      <c r="F57" s="221"/>
      <c r="G57" s="222"/>
      <c r="H57" s="163">
        <f t="shared" si="3"/>
        <v>0</v>
      </c>
      <c r="I57" s="159"/>
      <c r="J57" s="159"/>
      <c r="K57" s="161"/>
      <c r="L57" s="162"/>
      <c r="M57" s="162"/>
      <c r="N57" s="175"/>
      <c r="O57" s="175"/>
      <c r="P57" s="204"/>
      <c r="Q57" s="161"/>
      <c r="R57" s="161"/>
      <c r="S57" s="205"/>
      <c r="T57" s="161"/>
      <c r="U57" s="163"/>
      <c r="V57" s="164"/>
      <c r="W57" s="234"/>
      <c r="X57" s="213"/>
      <c r="Y57" s="207"/>
      <c r="Z57" s="159"/>
      <c r="AA57" s="186"/>
      <c r="AB57" s="186"/>
      <c r="AC57" s="186"/>
      <c r="AD57" s="159"/>
      <c r="AE57" s="159"/>
      <c r="AF57" s="159"/>
      <c r="AG57" s="220"/>
      <c r="AH57" s="209"/>
      <c r="AI57" s="213"/>
      <c r="AJ57" s="172"/>
      <c r="AK57" s="166"/>
      <c r="AL57" s="166"/>
      <c r="AM57" s="165"/>
      <c r="AN57" s="162"/>
      <c r="AO57" s="239"/>
      <c r="AP57" s="160"/>
      <c r="AQ57" s="160"/>
      <c r="AR57" s="193"/>
      <c r="AS57" s="193"/>
      <c r="AT57" s="194"/>
      <c r="AU57" s="196"/>
      <c r="AV57" s="195"/>
      <c r="AW57" s="195"/>
      <c r="AX57" s="183"/>
      <c r="AY57" s="183"/>
      <c r="AZ57" s="213"/>
      <c r="BA57" s="181"/>
      <c r="BB57" s="166"/>
      <c r="BC57" s="166"/>
      <c r="BD57" s="166"/>
      <c r="BE57" s="160"/>
      <c r="BF57" s="160"/>
      <c r="BG57" s="160"/>
      <c r="BH57" s="166">
        <f t="shared" si="35"/>
        <v>0</v>
      </c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8"/>
      <c r="CV57" s="158"/>
      <c r="CW57" s="158"/>
      <c r="CX57" s="158"/>
      <c r="CY57" s="158"/>
      <c r="CZ57" s="158"/>
      <c r="DA57" s="158"/>
    </row>
    <row r="58" spans="1:105" ht="15.75">
      <c r="A58" s="313">
        <v>46</v>
      </c>
      <c r="B58" s="227" t="s">
        <v>41</v>
      </c>
      <c r="C58" s="309">
        <f t="shared" si="2"/>
        <v>10025</v>
      </c>
      <c r="D58" s="313">
        <v>0</v>
      </c>
      <c r="E58" s="221">
        <v>10025</v>
      </c>
      <c r="F58" s="221">
        <v>10025</v>
      </c>
      <c r="G58" s="317">
        <v>925</v>
      </c>
      <c r="H58" s="163">
        <f t="shared" si="3"/>
        <v>945.35</v>
      </c>
      <c r="I58" s="159">
        <f t="shared" si="4"/>
        <v>0</v>
      </c>
      <c r="J58" s="159">
        <f t="shared" si="5"/>
        <v>945.35</v>
      </c>
      <c r="K58" s="239">
        <v>367</v>
      </c>
      <c r="L58" s="162">
        <v>0.03</v>
      </c>
      <c r="M58" s="162">
        <v>1819.6</v>
      </c>
      <c r="N58" s="175">
        <f t="shared" si="6"/>
        <v>11844.6</v>
      </c>
      <c r="O58" s="175">
        <f t="shared" si="7"/>
        <v>54.59</v>
      </c>
      <c r="P58" s="204">
        <f t="shared" si="8"/>
        <v>0.005445</v>
      </c>
      <c r="Q58" s="239">
        <v>151</v>
      </c>
      <c r="R58" s="239">
        <v>258.43</v>
      </c>
      <c r="S58" s="205">
        <f t="shared" si="9"/>
        <v>216</v>
      </c>
      <c r="T58" s="161"/>
      <c r="U58" s="163">
        <f>H58-R58-T58-O58</f>
        <v>632.33</v>
      </c>
      <c r="V58" s="164">
        <f t="shared" si="11"/>
        <v>2.93</v>
      </c>
      <c r="W58" s="234"/>
      <c r="X58" s="210" t="s">
        <v>41</v>
      </c>
      <c r="Y58" s="207">
        <v>14.34</v>
      </c>
      <c r="Z58" s="159">
        <f>Y58*J58</f>
        <v>13556.32</v>
      </c>
      <c r="AA58" s="186">
        <f t="shared" si="13"/>
        <v>52.569</v>
      </c>
      <c r="AB58" s="186">
        <f t="shared" si="14"/>
        <v>0</v>
      </c>
      <c r="AC58" s="186">
        <v>52.569</v>
      </c>
      <c r="AD58" s="159">
        <v>991.2</v>
      </c>
      <c r="AE58" s="159">
        <f>AA58*AD58</f>
        <v>52106.39</v>
      </c>
      <c r="AF58" s="159">
        <f t="shared" si="16"/>
        <v>65662.71</v>
      </c>
      <c r="AG58" s="220">
        <f t="shared" si="17"/>
        <v>69.46</v>
      </c>
      <c r="AH58" s="209">
        <f t="shared" si="18"/>
        <v>69.46</v>
      </c>
      <c r="AI58" s="210" t="s">
        <v>41</v>
      </c>
      <c r="AJ58" s="172">
        <v>1590.78</v>
      </c>
      <c r="AK58" s="166">
        <f t="shared" si="19"/>
        <v>0</v>
      </c>
      <c r="AL58" s="166">
        <f t="shared" si="20"/>
        <v>0</v>
      </c>
      <c r="AM58" s="165">
        <f t="shared" si="21"/>
        <v>0</v>
      </c>
      <c r="AN58" s="162" t="e">
        <f t="shared" si="22"/>
        <v>#DIV/0!</v>
      </c>
      <c r="AO58" s="239">
        <v>0</v>
      </c>
      <c r="AP58" s="160">
        <f>AO58</f>
        <v>0</v>
      </c>
      <c r="AQ58" s="160">
        <f t="shared" si="24"/>
        <v>0</v>
      </c>
      <c r="AR58" s="193">
        <v>100</v>
      </c>
      <c r="AS58" s="193">
        <f t="shared" si="25"/>
        <v>84.63773</v>
      </c>
      <c r="AT58" s="194">
        <f t="shared" si="26"/>
        <v>15.36227</v>
      </c>
      <c r="AU58" s="196">
        <f t="shared" si="27"/>
        <v>0</v>
      </c>
      <c r="AV58" s="195">
        <f t="shared" si="28"/>
        <v>0</v>
      </c>
      <c r="AW58" s="219">
        <f>AO58/F58</f>
        <v>0</v>
      </c>
      <c r="AX58" s="183">
        <f t="shared" si="30"/>
        <v>0</v>
      </c>
      <c r="AY58" s="183">
        <f t="shared" si="31"/>
        <v>0</v>
      </c>
      <c r="AZ58" s="210" t="s">
        <v>41</v>
      </c>
      <c r="BA58" s="181"/>
      <c r="BB58" s="166">
        <v>991.2</v>
      </c>
      <c r="BC58" s="166">
        <f t="shared" si="32"/>
        <v>0</v>
      </c>
      <c r="BD58" s="166">
        <f>BC58/C58</f>
        <v>0</v>
      </c>
      <c r="BE58" s="160">
        <f>AP58+AA58</f>
        <v>52.569</v>
      </c>
      <c r="BF58" s="160">
        <f>AQ58+AB58</f>
        <v>0</v>
      </c>
      <c r="BG58" s="160">
        <f>BE58+BF58</f>
        <v>52.569</v>
      </c>
      <c r="BH58" s="166">
        <f t="shared" si="35"/>
        <v>0</v>
      </c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  <c r="CX58" s="158"/>
      <c r="CY58" s="158"/>
      <c r="CZ58" s="158"/>
      <c r="DA58" s="158"/>
    </row>
    <row r="59" spans="1:105" ht="14.25">
      <c r="A59" s="313"/>
      <c r="B59" s="227"/>
      <c r="C59" s="309">
        <f t="shared" si="2"/>
        <v>0</v>
      </c>
      <c r="D59" s="227"/>
      <c r="E59" s="221"/>
      <c r="F59" s="221"/>
      <c r="G59" s="317"/>
      <c r="H59" s="163">
        <f t="shared" si="3"/>
        <v>0</v>
      </c>
      <c r="I59" s="159"/>
      <c r="J59" s="159"/>
      <c r="K59" s="161"/>
      <c r="L59" s="162"/>
      <c r="M59" s="162"/>
      <c r="N59" s="175"/>
      <c r="O59" s="175"/>
      <c r="P59" s="204"/>
      <c r="Q59" s="161"/>
      <c r="R59" s="161"/>
      <c r="S59" s="205"/>
      <c r="T59" s="161"/>
      <c r="U59" s="163"/>
      <c r="V59" s="164"/>
      <c r="W59" s="234"/>
      <c r="X59" s="210"/>
      <c r="Y59" s="207"/>
      <c r="Z59" s="159"/>
      <c r="AA59" s="186"/>
      <c r="AB59" s="186"/>
      <c r="AC59" s="186"/>
      <c r="AD59" s="159"/>
      <c r="AE59" s="159"/>
      <c r="AF59" s="159"/>
      <c r="AG59" s="220"/>
      <c r="AH59" s="209"/>
      <c r="AI59" s="210"/>
      <c r="AJ59" s="172"/>
      <c r="AK59" s="166"/>
      <c r="AL59" s="166"/>
      <c r="AM59" s="165"/>
      <c r="AN59" s="162"/>
      <c r="AO59" s="239"/>
      <c r="AP59" s="160"/>
      <c r="AQ59" s="160"/>
      <c r="AR59" s="193"/>
      <c r="AS59" s="193"/>
      <c r="AT59" s="194"/>
      <c r="AU59" s="196"/>
      <c r="AV59" s="195"/>
      <c r="AW59" s="195"/>
      <c r="AX59" s="183"/>
      <c r="AY59" s="183"/>
      <c r="AZ59" s="210"/>
      <c r="BA59" s="181"/>
      <c r="BB59" s="166"/>
      <c r="BC59" s="166"/>
      <c r="BD59" s="166"/>
      <c r="BE59" s="160"/>
      <c r="BF59" s="160"/>
      <c r="BG59" s="160"/>
      <c r="BH59" s="166">
        <f t="shared" si="35"/>
        <v>0</v>
      </c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  <c r="CW59" s="158"/>
      <c r="CX59" s="158"/>
      <c r="CY59" s="158"/>
      <c r="CZ59" s="158"/>
      <c r="DA59" s="158"/>
    </row>
    <row r="60" spans="1:105" ht="15">
      <c r="A60" s="313"/>
      <c r="B60" s="319" t="s">
        <v>75</v>
      </c>
      <c r="C60" s="309">
        <f t="shared" si="2"/>
        <v>176501.5</v>
      </c>
      <c r="D60" s="212">
        <f>SUM(D56:D58)</f>
        <v>3272.3</v>
      </c>
      <c r="E60" s="212">
        <f>SUM(E56:E58)</f>
        <v>179773.8</v>
      </c>
      <c r="F60" s="212">
        <f>SUM(F56:F58)</f>
        <v>179773.8</v>
      </c>
      <c r="G60" s="212">
        <f>SUM(G56:G58)</f>
        <v>15755.8</v>
      </c>
      <c r="H60" s="212">
        <f aca="true" t="shared" si="38" ref="H60:BH60">SUM(H56:H58)</f>
        <v>16102.4</v>
      </c>
      <c r="I60" s="212">
        <f t="shared" si="38"/>
        <v>37.7</v>
      </c>
      <c r="J60" s="212">
        <f t="shared" si="38"/>
        <v>16064.7</v>
      </c>
      <c r="K60" s="212">
        <f t="shared" si="38"/>
        <v>7036</v>
      </c>
      <c r="L60" s="212">
        <f t="shared" si="38"/>
        <v>1.4</v>
      </c>
      <c r="M60" s="212">
        <f t="shared" si="38"/>
        <v>20382</v>
      </c>
      <c r="N60" s="212">
        <f t="shared" si="38"/>
        <v>200155.8</v>
      </c>
      <c r="O60" s="212">
        <f t="shared" si="38"/>
        <v>611.5</v>
      </c>
      <c r="P60" s="212">
        <f t="shared" si="38"/>
        <v>0.1</v>
      </c>
      <c r="Q60" s="212">
        <f t="shared" si="38"/>
        <v>3117</v>
      </c>
      <c r="R60" s="222">
        <f t="shared" si="38"/>
        <v>3821.66</v>
      </c>
      <c r="S60" s="212">
        <f t="shared" si="38"/>
        <v>3919</v>
      </c>
      <c r="T60" s="212">
        <f t="shared" si="38"/>
        <v>29</v>
      </c>
      <c r="U60" s="212">
        <f t="shared" si="38"/>
        <v>11640.2</v>
      </c>
      <c r="V60" s="212">
        <f t="shared" si="38"/>
        <v>143</v>
      </c>
      <c r="W60" s="212"/>
      <c r="X60" s="212">
        <f t="shared" si="38"/>
        <v>0</v>
      </c>
      <c r="Y60" s="212">
        <f t="shared" si="38"/>
        <v>659.6</v>
      </c>
      <c r="Z60" s="212">
        <f t="shared" si="38"/>
        <v>230367.6</v>
      </c>
      <c r="AA60" s="212">
        <f t="shared" si="38"/>
        <v>924.9</v>
      </c>
      <c r="AB60" s="212">
        <f t="shared" si="38"/>
        <v>2.2</v>
      </c>
      <c r="AC60" s="212">
        <f t="shared" si="38"/>
        <v>927.1</v>
      </c>
      <c r="AD60" s="212">
        <f t="shared" si="38"/>
        <v>45595.2</v>
      </c>
      <c r="AE60" s="212">
        <f t="shared" si="38"/>
        <v>916752.9</v>
      </c>
      <c r="AF60" s="212">
        <f t="shared" si="38"/>
        <v>1147120.5</v>
      </c>
      <c r="AG60" s="212">
        <f t="shared" si="38"/>
        <v>3297.8</v>
      </c>
      <c r="AH60" s="212">
        <f t="shared" si="38"/>
        <v>3297.8</v>
      </c>
      <c r="AI60" s="212">
        <f>SUM(AI56:AI58)</f>
        <v>0</v>
      </c>
      <c r="AJ60" s="212">
        <f t="shared" si="38"/>
        <v>73175.9</v>
      </c>
      <c r="AK60" s="212">
        <f t="shared" si="38"/>
        <v>3423.4</v>
      </c>
      <c r="AL60" s="212">
        <f t="shared" si="38"/>
        <v>540.3</v>
      </c>
      <c r="AM60" s="212">
        <f t="shared" si="38"/>
        <v>3963.7</v>
      </c>
      <c r="AN60" s="212" t="e">
        <f t="shared" si="38"/>
        <v>#DIV/0!</v>
      </c>
      <c r="AO60" s="212">
        <v>0</v>
      </c>
      <c r="AP60" s="212">
        <f t="shared" si="38"/>
        <v>0</v>
      </c>
      <c r="AQ60" s="212">
        <f t="shared" si="38"/>
        <v>0</v>
      </c>
      <c r="AR60" s="212">
        <f t="shared" si="38"/>
        <v>4600</v>
      </c>
      <c r="AS60" s="212">
        <f t="shared" si="38"/>
        <v>4156.8</v>
      </c>
      <c r="AT60" s="212">
        <f t="shared" si="38"/>
        <v>443.2</v>
      </c>
      <c r="AU60" s="212">
        <f t="shared" si="38"/>
        <v>0</v>
      </c>
      <c r="AV60" s="212">
        <f t="shared" si="38"/>
        <v>0</v>
      </c>
      <c r="AW60" s="212">
        <f t="shared" si="38"/>
        <v>0</v>
      </c>
      <c r="AX60" s="212">
        <f t="shared" si="38"/>
        <v>0</v>
      </c>
      <c r="AY60" s="212">
        <f t="shared" si="38"/>
        <v>0</v>
      </c>
      <c r="AZ60" s="212">
        <f t="shared" si="38"/>
        <v>0</v>
      </c>
      <c r="BA60" s="212">
        <f t="shared" si="38"/>
        <v>0</v>
      </c>
      <c r="BB60" s="212">
        <f t="shared" si="38"/>
        <v>45595.2</v>
      </c>
      <c r="BC60" s="212">
        <f t="shared" si="38"/>
        <v>0</v>
      </c>
      <c r="BD60" s="212">
        <f t="shared" si="38"/>
        <v>0</v>
      </c>
      <c r="BE60" s="238">
        <f>SUM(BE56:BE58)</f>
        <v>974.982</v>
      </c>
      <c r="BF60" s="238">
        <f t="shared" si="38"/>
        <v>2.152</v>
      </c>
      <c r="BG60" s="238">
        <f>SUM(BG56:BG58)</f>
        <v>980.115</v>
      </c>
      <c r="BH60" s="212">
        <f t="shared" si="38"/>
        <v>0</v>
      </c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  <c r="CX60" s="158"/>
      <c r="CY60" s="158"/>
      <c r="CZ60" s="158"/>
      <c r="DA60" s="158"/>
    </row>
    <row r="61" spans="1:105" ht="12.75">
      <c r="A61" s="187"/>
      <c r="B61" s="187"/>
      <c r="C61" s="187"/>
      <c r="D61" s="187"/>
      <c r="E61" s="187"/>
      <c r="F61" s="214"/>
      <c r="G61" s="214"/>
      <c r="H61" s="187"/>
      <c r="I61" s="187"/>
      <c r="J61" s="187"/>
      <c r="K61" s="187"/>
      <c r="L61" s="187"/>
      <c r="M61" s="187"/>
      <c r="N61" s="187"/>
      <c r="O61" s="187"/>
      <c r="P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215"/>
      <c r="AI61" s="215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58"/>
      <c r="BX61" s="158"/>
      <c r="BY61" s="158"/>
      <c r="BZ61" s="158"/>
      <c r="CA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  <c r="CW61" s="158"/>
      <c r="CX61" s="158"/>
      <c r="CY61" s="158"/>
      <c r="CZ61" s="158"/>
      <c r="DA61" s="158"/>
    </row>
    <row r="62" spans="1:105" ht="12.75">
      <c r="A62" s="226" t="s">
        <v>97</v>
      </c>
      <c r="B62" s="226"/>
      <c r="C62" s="226"/>
      <c r="D62" s="226"/>
      <c r="E62" s="320"/>
      <c r="F62" s="320"/>
      <c r="G62" s="320"/>
      <c r="H62" s="226"/>
      <c r="I62" s="226"/>
      <c r="J62" s="320"/>
      <c r="K62" s="226"/>
      <c r="L62" s="226"/>
      <c r="M62" s="226"/>
      <c r="N62" s="226"/>
      <c r="O62" s="226"/>
      <c r="P62" s="226"/>
      <c r="Q62" s="226"/>
      <c r="R62" s="226"/>
      <c r="S62" s="226"/>
      <c r="T62" s="187"/>
      <c r="U62" s="187"/>
      <c r="V62" s="187"/>
      <c r="W62" s="187"/>
      <c r="X62" s="187"/>
      <c r="Y62" s="187"/>
      <c r="Z62" s="187"/>
      <c r="AA62" s="187"/>
      <c r="AB62" s="321"/>
      <c r="AC62" s="187"/>
      <c r="AD62" s="187"/>
      <c r="AE62" s="187"/>
      <c r="AF62" s="187"/>
      <c r="AG62" s="187"/>
      <c r="AH62" s="215"/>
      <c r="AI62" s="215"/>
      <c r="AJ62" s="158"/>
      <c r="AK62" s="158"/>
      <c r="AL62" s="158"/>
      <c r="AM62" s="158"/>
      <c r="AN62" s="158"/>
      <c r="AO62" s="158"/>
      <c r="AP62" s="158"/>
      <c r="AQ62" s="178"/>
      <c r="AR62" s="178"/>
      <c r="AS62" s="178"/>
      <c r="AT62" s="178"/>
      <c r="AU62" s="178"/>
      <c r="AV62" s="178"/>
      <c r="AW62" s="178"/>
      <c r="AX62" s="178"/>
      <c r="AY62" s="178"/>
      <c r="AZ62" s="178"/>
      <c r="BA62" s="17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  <c r="CQ62" s="158"/>
      <c r="CR62" s="158"/>
      <c r="CS62" s="158"/>
      <c r="CT62" s="158"/>
      <c r="CU62" s="158"/>
      <c r="CV62" s="158"/>
      <c r="CW62" s="158"/>
      <c r="CX62" s="158"/>
      <c r="CY62" s="158"/>
      <c r="CZ62" s="158"/>
      <c r="DA62" s="158"/>
    </row>
    <row r="63" spans="1:105" ht="46.5" customHeight="1">
      <c r="A63" s="322"/>
      <c r="B63" s="322"/>
      <c r="C63" s="322"/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  <c r="AH63" s="323"/>
      <c r="AI63" s="323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  <c r="CQ63" s="158"/>
      <c r="CR63" s="158"/>
      <c r="CS63" s="158"/>
      <c r="CT63" s="158"/>
      <c r="CU63" s="158"/>
      <c r="CV63" s="158"/>
      <c r="CW63" s="158"/>
      <c r="CX63" s="158"/>
      <c r="CY63" s="158"/>
      <c r="CZ63" s="158"/>
      <c r="DA63" s="158"/>
    </row>
    <row r="64" spans="1:105" ht="38.25">
      <c r="A64" s="187"/>
      <c r="B64" s="187"/>
      <c r="C64" s="187"/>
      <c r="D64" s="187"/>
      <c r="E64" s="187"/>
      <c r="F64" s="187"/>
      <c r="G64" s="324"/>
      <c r="H64" s="187"/>
      <c r="I64" s="187"/>
      <c r="J64" s="187"/>
      <c r="K64" s="187"/>
      <c r="L64" s="187"/>
      <c r="M64" s="187"/>
      <c r="N64" s="187"/>
      <c r="O64" s="187"/>
      <c r="P64" s="187"/>
      <c r="R64" s="187"/>
      <c r="S64" s="187"/>
      <c r="T64" s="324"/>
      <c r="U64" s="187"/>
      <c r="V64" s="187"/>
      <c r="W64" s="187"/>
      <c r="X64" s="187"/>
      <c r="Y64" s="187"/>
      <c r="Z64" s="187"/>
      <c r="AA64" s="187"/>
      <c r="AB64" s="187"/>
      <c r="AC64" s="324" t="s">
        <v>162</v>
      </c>
      <c r="AD64" s="187"/>
      <c r="AE64" s="187"/>
      <c r="AF64" s="187"/>
      <c r="AG64" s="187"/>
      <c r="AH64" s="215"/>
      <c r="AI64" s="215"/>
      <c r="AJ64" s="158"/>
      <c r="AK64" s="158"/>
      <c r="AL64" s="158"/>
      <c r="AM64" s="158"/>
      <c r="AN64" s="158"/>
      <c r="AO64" s="324" t="s">
        <v>162</v>
      </c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231"/>
      <c r="BF64" s="231"/>
      <c r="BG64" s="231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  <c r="CC64" s="158"/>
      <c r="CD64" s="158"/>
      <c r="CE64" s="158"/>
      <c r="CF64" s="158"/>
      <c r="CG64" s="158"/>
      <c r="CH64" s="158"/>
      <c r="CI64" s="158"/>
      <c r="CJ64" s="158"/>
      <c r="CK64" s="158"/>
      <c r="CL64" s="158"/>
      <c r="CM64" s="158"/>
      <c r="CN64" s="158"/>
      <c r="CO64" s="158"/>
      <c r="CP64" s="158"/>
      <c r="CQ64" s="158"/>
      <c r="CR64" s="158"/>
      <c r="CS64" s="158"/>
      <c r="CT64" s="158"/>
      <c r="CU64" s="158"/>
      <c r="CV64" s="158"/>
      <c r="CW64" s="158"/>
      <c r="CX64" s="158"/>
      <c r="CY64" s="158"/>
      <c r="CZ64" s="158"/>
      <c r="DA64" s="158"/>
    </row>
    <row r="65" spans="1:105" ht="15.75">
      <c r="A65" s="294"/>
      <c r="B65" s="294"/>
      <c r="C65" s="293"/>
      <c r="D65" s="293"/>
      <c r="E65" s="293"/>
      <c r="F65" s="293"/>
      <c r="G65" s="293"/>
      <c r="H65" s="293"/>
      <c r="I65" s="293"/>
      <c r="J65" s="293"/>
      <c r="K65" s="293"/>
      <c r="L65" s="293"/>
      <c r="M65" s="293"/>
      <c r="N65" s="293"/>
      <c r="O65" s="293"/>
      <c r="AA65" s="187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231"/>
      <c r="BF65" s="231"/>
      <c r="BG65" s="231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8"/>
      <c r="BZ65" s="158"/>
      <c r="CA65" s="158"/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8"/>
      <c r="CW65" s="158"/>
      <c r="CX65" s="158"/>
      <c r="CY65" s="158"/>
      <c r="CZ65" s="158"/>
      <c r="DA65" s="158"/>
    </row>
    <row r="66" spans="27:105" ht="12.75">
      <c r="AA66" s="187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231"/>
      <c r="BF66" s="231"/>
      <c r="BG66" s="231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  <c r="CB66" s="158"/>
      <c r="CC66" s="158"/>
      <c r="CD66" s="158"/>
      <c r="CE66" s="158"/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  <c r="CU66" s="158"/>
      <c r="CV66" s="158"/>
      <c r="CW66" s="158"/>
      <c r="CX66" s="158"/>
      <c r="CY66" s="158"/>
      <c r="CZ66" s="158"/>
      <c r="DA66" s="158"/>
    </row>
    <row r="67" spans="27:105" ht="12.75">
      <c r="AA67" s="187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231"/>
      <c r="BF67" s="231"/>
      <c r="BG67" s="231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  <c r="CW67" s="158"/>
      <c r="CX67" s="158"/>
      <c r="CY67" s="158"/>
      <c r="CZ67" s="158"/>
      <c r="DA67" s="158"/>
    </row>
    <row r="68" spans="27:105" ht="12.75">
      <c r="AA68" s="187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231"/>
      <c r="BF68" s="231"/>
      <c r="BG68" s="231"/>
      <c r="BH68" s="158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/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/>
      <c r="CI68" s="158"/>
      <c r="CJ68" s="158"/>
      <c r="CK68" s="158"/>
      <c r="CL68" s="158"/>
      <c r="CM68" s="158"/>
      <c r="CN68" s="158"/>
      <c r="CO68" s="158"/>
      <c r="CP68" s="158"/>
      <c r="CQ68" s="158"/>
      <c r="CR68" s="158"/>
      <c r="CS68" s="158"/>
      <c r="CT68" s="158"/>
      <c r="CU68" s="158"/>
      <c r="CV68" s="158"/>
      <c r="CW68" s="158"/>
      <c r="CX68" s="158"/>
      <c r="CY68" s="158"/>
      <c r="CZ68" s="158"/>
      <c r="DA68" s="158"/>
    </row>
    <row r="69" spans="27:105" ht="12.75">
      <c r="AA69" s="187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231"/>
      <c r="BF69" s="231"/>
      <c r="BG69" s="231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8"/>
      <c r="BZ69" s="158"/>
      <c r="CA69" s="158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58"/>
      <c r="CO69" s="158"/>
      <c r="CP69" s="158"/>
      <c r="CQ69" s="158"/>
      <c r="CR69" s="158"/>
      <c r="CS69" s="158"/>
      <c r="CT69" s="158"/>
      <c r="CU69" s="158"/>
      <c r="CV69" s="158"/>
      <c r="CW69" s="158"/>
      <c r="CX69" s="158"/>
      <c r="CY69" s="158"/>
      <c r="CZ69" s="158"/>
      <c r="DA69" s="158"/>
    </row>
    <row r="70" spans="27:105" ht="12.75">
      <c r="AA70" s="187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231"/>
      <c r="BF70" s="231"/>
      <c r="BG70" s="231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  <c r="BV70" s="158"/>
      <c r="BW70" s="158"/>
      <c r="BX70" s="158"/>
      <c r="BY70" s="158"/>
      <c r="BZ70" s="158"/>
      <c r="CA70" s="158"/>
      <c r="CB70" s="158"/>
      <c r="CC70" s="158"/>
      <c r="CD70" s="158"/>
      <c r="CE70" s="158"/>
      <c r="CF70" s="158"/>
      <c r="CG70" s="158"/>
      <c r="CH70" s="158"/>
      <c r="CI70" s="158"/>
      <c r="CJ70" s="158"/>
      <c r="CK70" s="158"/>
      <c r="CL70" s="158"/>
      <c r="CM70" s="158"/>
      <c r="CN70" s="158"/>
      <c r="CO70" s="158"/>
      <c r="CP70" s="158"/>
      <c r="CQ70" s="158"/>
      <c r="CR70" s="158"/>
      <c r="CS70" s="158"/>
      <c r="CT70" s="158"/>
      <c r="CU70" s="158"/>
      <c r="CV70" s="158"/>
      <c r="CW70" s="158"/>
      <c r="CX70" s="158"/>
      <c r="CY70" s="158"/>
      <c r="CZ70" s="158"/>
      <c r="DA70" s="158"/>
    </row>
    <row r="71" spans="27:105" ht="12.75">
      <c r="AA71" s="187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231"/>
      <c r="BF71" s="231"/>
      <c r="BG71" s="231"/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8"/>
      <c r="BW71" s="158"/>
      <c r="BX71" s="158"/>
      <c r="BY71" s="158"/>
      <c r="BZ71" s="158"/>
      <c r="CA71" s="158"/>
      <c r="CB71" s="158"/>
      <c r="CC71" s="158"/>
      <c r="CD71" s="158"/>
      <c r="CE71" s="158"/>
      <c r="CF71" s="158"/>
      <c r="CG71" s="158"/>
      <c r="CH71" s="158"/>
      <c r="CI71" s="158"/>
      <c r="CJ71" s="158"/>
      <c r="CK71" s="158"/>
      <c r="CL71" s="158"/>
      <c r="CM71" s="158"/>
      <c r="CN71" s="158"/>
      <c r="CO71" s="158"/>
      <c r="CP71" s="158"/>
      <c r="CQ71" s="158"/>
      <c r="CR71" s="158"/>
      <c r="CS71" s="158"/>
      <c r="CT71" s="158"/>
      <c r="CU71" s="158"/>
      <c r="CV71" s="158"/>
      <c r="CW71" s="158"/>
      <c r="CX71" s="158"/>
      <c r="CY71" s="158"/>
      <c r="CZ71" s="158"/>
      <c r="DA71" s="158"/>
    </row>
    <row r="72" spans="27:105" ht="12.75">
      <c r="AA72" s="187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231"/>
      <c r="BF72" s="231"/>
      <c r="BG72" s="231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  <c r="BV72" s="158"/>
      <c r="BW72" s="158"/>
      <c r="BX72" s="158"/>
      <c r="BY72" s="158"/>
      <c r="BZ72" s="158"/>
      <c r="CA72" s="158"/>
      <c r="CB72" s="158"/>
      <c r="CC72" s="158"/>
      <c r="CD72" s="158"/>
      <c r="CE72" s="158"/>
      <c r="CF72" s="158"/>
      <c r="CG72" s="158"/>
      <c r="CH72" s="158"/>
      <c r="CI72" s="158"/>
      <c r="CJ72" s="158"/>
      <c r="CK72" s="158"/>
      <c r="CL72" s="158"/>
      <c r="CM72" s="158"/>
      <c r="CN72" s="158"/>
      <c r="CO72" s="158"/>
      <c r="CP72" s="158"/>
      <c r="CQ72" s="158"/>
      <c r="CR72" s="158"/>
      <c r="CS72" s="158"/>
      <c r="CT72" s="158"/>
      <c r="CU72" s="158"/>
      <c r="CV72" s="158"/>
      <c r="CW72" s="158"/>
      <c r="CX72" s="158"/>
      <c r="CY72" s="158"/>
      <c r="CZ72" s="158"/>
      <c r="DA72" s="158"/>
    </row>
    <row r="73" spans="27:105" ht="12.75">
      <c r="AA73" s="187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231"/>
      <c r="BF73" s="231"/>
      <c r="BG73" s="231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8"/>
      <c r="BU73" s="158"/>
      <c r="BV73" s="158"/>
      <c r="BW73" s="158"/>
      <c r="BX73" s="158"/>
      <c r="BY73" s="158"/>
      <c r="BZ73" s="158"/>
      <c r="CA73" s="158"/>
      <c r="CB73" s="158"/>
      <c r="CC73" s="158"/>
      <c r="CD73" s="158"/>
      <c r="CE73" s="158"/>
      <c r="CF73" s="158"/>
      <c r="CG73" s="158"/>
      <c r="CH73" s="158"/>
      <c r="CI73" s="158"/>
      <c r="CJ73" s="158"/>
      <c r="CK73" s="158"/>
      <c r="CL73" s="158"/>
      <c r="CM73" s="158"/>
      <c r="CN73" s="158"/>
      <c r="CO73" s="158"/>
      <c r="CP73" s="158"/>
      <c r="CQ73" s="158"/>
      <c r="CR73" s="158"/>
      <c r="CS73" s="158"/>
      <c r="CT73" s="158"/>
      <c r="CU73" s="158"/>
      <c r="CV73" s="158"/>
      <c r="CW73" s="158"/>
      <c r="CX73" s="158"/>
      <c r="CY73" s="158"/>
      <c r="CZ73" s="158"/>
      <c r="DA73" s="158"/>
    </row>
    <row r="74" spans="27:105" ht="12.75">
      <c r="AA74" s="187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231"/>
      <c r="BF74" s="231"/>
      <c r="BG74" s="231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58"/>
      <c r="BY74" s="158"/>
      <c r="BZ74" s="158"/>
      <c r="CA74" s="158"/>
      <c r="CB74" s="158"/>
      <c r="CC74" s="158"/>
      <c r="CD74" s="158"/>
      <c r="CE74" s="158"/>
      <c r="CF74" s="158"/>
      <c r="CG74" s="158"/>
      <c r="CH74" s="158"/>
      <c r="CI74" s="158"/>
      <c r="CJ74" s="158"/>
      <c r="CK74" s="158"/>
      <c r="CL74" s="158"/>
      <c r="CM74" s="158"/>
      <c r="CN74" s="158"/>
      <c r="CO74" s="158"/>
      <c r="CP74" s="158"/>
      <c r="CQ74" s="158"/>
      <c r="CR74" s="158"/>
      <c r="CS74" s="158"/>
      <c r="CT74" s="158"/>
      <c r="CU74" s="158"/>
      <c r="CV74" s="158"/>
      <c r="CW74" s="158"/>
      <c r="CX74" s="158"/>
      <c r="CY74" s="158"/>
      <c r="CZ74" s="158"/>
      <c r="DA74" s="158"/>
    </row>
    <row r="75" spans="27:105" ht="12.75">
      <c r="AA75" s="187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231"/>
      <c r="BF75" s="231"/>
      <c r="BG75" s="231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  <c r="BV75" s="158"/>
      <c r="BW75" s="158"/>
      <c r="BX75" s="158"/>
      <c r="BY75" s="158"/>
      <c r="BZ75" s="158"/>
      <c r="CA75" s="158"/>
      <c r="CB75" s="158"/>
      <c r="CC75" s="158"/>
      <c r="CD75" s="158"/>
      <c r="CE75" s="158"/>
      <c r="CF75" s="158"/>
      <c r="CG75" s="158"/>
      <c r="CH75" s="158"/>
      <c r="CI75" s="158"/>
      <c r="CJ75" s="158"/>
      <c r="CK75" s="158"/>
      <c r="CL75" s="158"/>
      <c r="CM75" s="158"/>
      <c r="CN75" s="158"/>
      <c r="CO75" s="158"/>
      <c r="CP75" s="158"/>
      <c r="CQ75" s="158"/>
      <c r="CR75" s="158"/>
      <c r="CS75" s="158"/>
      <c r="CT75" s="158"/>
      <c r="CU75" s="158"/>
      <c r="CV75" s="158"/>
      <c r="CW75" s="158"/>
      <c r="CX75" s="158"/>
      <c r="CY75" s="158"/>
      <c r="CZ75" s="158"/>
      <c r="DA75" s="158"/>
    </row>
    <row r="76" spans="27:105" ht="12.75">
      <c r="AA76" s="187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231"/>
      <c r="BF76" s="231"/>
      <c r="BG76" s="231"/>
      <c r="BH76" s="158"/>
      <c r="BI76" s="158"/>
      <c r="BJ76" s="158"/>
      <c r="BK76" s="158"/>
      <c r="BL76" s="158"/>
      <c r="BM76" s="158"/>
      <c r="BN76" s="158"/>
      <c r="BO76" s="158"/>
      <c r="BP76" s="158"/>
      <c r="BQ76" s="158"/>
      <c r="BR76" s="158"/>
      <c r="BS76" s="158"/>
      <c r="BT76" s="158"/>
      <c r="BU76" s="158"/>
      <c r="BV76" s="158"/>
      <c r="BW76" s="158"/>
      <c r="BX76" s="158"/>
      <c r="BY76" s="158"/>
      <c r="BZ76" s="158"/>
      <c r="CA76" s="158"/>
      <c r="CB76" s="158"/>
      <c r="CC76" s="158"/>
      <c r="CD76" s="158"/>
      <c r="CE76" s="158"/>
      <c r="CF76" s="158"/>
      <c r="CG76" s="158"/>
      <c r="CH76" s="158"/>
      <c r="CI76" s="158"/>
      <c r="CJ76" s="158"/>
      <c r="CK76" s="158"/>
      <c r="CL76" s="158"/>
      <c r="CM76" s="158"/>
      <c r="CN76" s="158"/>
      <c r="CO76" s="158"/>
      <c r="CP76" s="158"/>
      <c r="CQ76" s="158"/>
      <c r="CR76" s="158"/>
      <c r="CS76" s="158"/>
      <c r="CT76" s="158"/>
      <c r="CU76" s="158"/>
      <c r="CV76" s="158"/>
      <c r="CW76" s="158"/>
      <c r="CX76" s="158"/>
      <c r="CY76" s="158"/>
      <c r="CZ76" s="158"/>
      <c r="DA76" s="158"/>
    </row>
    <row r="77" spans="27:105" ht="12.75">
      <c r="AA77" s="187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158"/>
      <c r="BE77" s="231"/>
      <c r="BF77" s="231"/>
      <c r="BG77" s="231"/>
      <c r="BH77" s="158"/>
      <c r="BI77" s="158"/>
      <c r="BJ77" s="158"/>
      <c r="BK77" s="158"/>
      <c r="BL77" s="158"/>
      <c r="BM77" s="158"/>
      <c r="BN77" s="158"/>
      <c r="BO77" s="158"/>
      <c r="BP77" s="158"/>
      <c r="BQ77" s="158"/>
      <c r="BR77" s="158"/>
      <c r="BS77" s="158"/>
      <c r="BT77" s="158"/>
      <c r="BU77" s="158"/>
      <c r="BV77" s="158"/>
      <c r="BW77" s="158"/>
      <c r="BX77" s="158"/>
      <c r="BY77" s="158"/>
      <c r="BZ77" s="158"/>
      <c r="CA77" s="158"/>
      <c r="CB77" s="158"/>
      <c r="CC77" s="158"/>
      <c r="CD77" s="158"/>
      <c r="CE77" s="158"/>
      <c r="CF77" s="158"/>
      <c r="CG77" s="158"/>
      <c r="CH77" s="158"/>
      <c r="CI77" s="158"/>
      <c r="CJ77" s="158"/>
      <c r="CK77" s="158"/>
      <c r="CL77" s="158"/>
      <c r="CM77" s="158"/>
      <c r="CN77" s="158"/>
      <c r="CO77" s="158"/>
      <c r="CP77" s="158"/>
      <c r="CQ77" s="158"/>
      <c r="CR77" s="158"/>
      <c r="CS77" s="158"/>
      <c r="CT77" s="158"/>
      <c r="CU77" s="158"/>
      <c r="CV77" s="158"/>
      <c r="CW77" s="158"/>
      <c r="CX77" s="158"/>
      <c r="CY77" s="158"/>
      <c r="CZ77" s="158"/>
      <c r="DA77" s="158"/>
    </row>
    <row r="78" spans="27:105" ht="12.75">
      <c r="AA78" s="187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  <c r="AZ78" s="158"/>
      <c r="BA78" s="158"/>
      <c r="BB78" s="158"/>
      <c r="BC78" s="158"/>
      <c r="BD78" s="158"/>
      <c r="BE78" s="231"/>
      <c r="BF78" s="231"/>
      <c r="BG78" s="231"/>
      <c r="BH78" s="158"/>
      <c r="BI78" s="158"/>
      <c r="BJ78" s="158"/>
      <c r="BK78" s="158"/>
      <c r="BL78" s="158"/>
      <c r="BM78" s="158"/>
      <c r="BN78" s="158"/>
      <c r="BO78" s="158"/>
      <c r="BP78" s="158"/>
      <c r="BQ78" s="158"/>
      <c r="BR78" s="158"/>
      <c r="BS78" s="158"/>
      <c r="BT78" s="158"/>
      <c r="BU78" s="158"/>
      <c r="BV78" s="158"/>
      <c r="BW78" s="158"/>
      <c r="BX78" s="158"/>
      <c r="BY78" s="158"/>
      <c r="BZ78" s="158"/>
      <c r="CA78" s="158"/>
      <c r="CB78" s="158"/>
      <c r="CC78" s="158"/>
      <c r="CD78" s="158"/>
      <c r="CE78" s="158"/>
      <c r="CF78" s="158"/>
      <c r="CG78" s="158"/>
      <c r="CH78" s="158"/>
      <c r="CI78" s="158"/>
      <c r="CJ78" s="158"/>
      <c r="CK78" s="158"/>
      <c r="CL78" s="158"/>
      <c r="CM78" s="158"/>
      <c r="CN78" s="158"/>
      <c r="CO78" s="158"/>
      <c r="CP78" s="158"/>
      <c r="CQ78" s="158"/>
      <c r="CR78" s="158"/>
      <c r="CS78" s="158"/>
      <c r="CT78" s="158"/>
      <c r="CU78" s="158"/>
      <c r="CV78" s="158"/>
      <c r="CW78" s="158"/>
      <c r="CX78" s="158"/>
      <c r="CY78" s="158"/>
      <c r="CZ78" s="158"/>
      <c r="DA78" s="158"/>
    </row>
    <row r="79" spans="27:105" ht="12.75">
      <c r="AA79" s="187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158"/>
      <c r="BE79" s="231"/>
      <c r="BF79" s="231"/>
      <c r="BG79" s="231"/>
      <c r="BH79" s="158"/>
      <c r="BI79" s="158"/>
      <c r="BJ79" s="158"/>
      <c r="BK79" s="158"/>
      <c r="BL79" s="158"/>
      <c r="BM79" s="158"/>
      <c r="BN79" s="158"/>
      <c r="BO79" s="158"/>
      <c r="BP79" s="158"/>
      <c r="BQ79" s="158"/>
      <c r="BR79" s="158"/>
      <c r="BS79" s="158"/>
      <c r="BT79" s="158"/>
      <c r="BU79" s="158"/>
      <c r="BV79" s="158"/>
      <c r="BW79" s="158"/>
      <c r="BX79" s="158"/>
      <c r="BY79" s="158"/>
      <c r="BZ79" s="158"/>
      <c r="CA79" s="158"/>
      <c r="CB79" s="158"/>
      <c r="CC79" s="158"/>
      <c r="CD79" s="158"/>
      <c r="CE79" s="158"/>
      <c r="CF79" s="158"/>
      <c r="CG79" s="158"/>
      <c r="CH79" s="158"/>
      <c r="CI79" s="158"/>
      <c r="CJ79" s="158"/>
      <c r="CK79" s="158"/>
      <c r="CL79" s="158"/>
      <c r="CM79" s="158"/>
      <c r="CN79" s="158"/>
      <c r="CO79" s="158"/>
      <c r="CP79" s="158"/>
      <c r="CQ79" s="158"/>
      <c r="CR79" s="158"/>
      <c r="CS79" s="158"/>
      <c r="CT79" s="158"/>
      <c r="CU79" s="158"/>
      <c r="CV79" s="158"/>
      <c r="CW79" s="158"/>
      <c r="CX79" s="158"/>
      <c r="CY79" s="158"/>
      <c r="CZ79" s="158"/>
      <c r="DA79" s="158"/>
    </row>
    <row r="80" spans="27:105" ht="12.75">
      <c r="AA80" s="187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  <c r="BD80" s="158"/>
      <c r="BE80" s="231"/>
      <c r="BF80" s="231"/>
      <c r="BG80" s="231"/>
      <c r="BH80" s="158"/>
      <c r="BI80" s="158"/>
      <c r="BJ80" s="158"/>
      <c r="BK80" s="158"/>
      <c r="BL80" s="158"/>
      <c r="BM80" s="158"/>
      <c r="BN80" s="158"/>
      <c r="BO80" s="158"/>
      <c r="BP80" s="158"/>
      <c r="BQ80" s="158"/>
      <c r="BR80" s="158"/>
      <c r="BS80" s="158"/>
      <c r="BT80" s="158"/>
      <c r="BU80" s="158"/>
      <c r="BV80" s="158"/>
      <c r="BW80" s="158"/>
      <c r="BX80" s="158"/>
      <c r="BY80" s="158"/>
      <c r="BZ80" s="158"/>
      <c r="CA80" s="158"/>
      <c r="CB80" s="158"/>
      <c r="CC80" s="158"/>
      <c r="CD80" s="158"/>
      <c r="CE80" s="158"/>
      <c r="CF80" s="158"/>
      <c r="CG80" s="158"/>
      <c r="CH80" s="158"/>
      <c r="CI80" s="158"/>
      <c r="CJ80" s="158"/>
      <c r="CK80" s="158"/>
      <c r="CL80" s="158"/>
      <c r="CM80" s="158"/>
      <c r="CN80" s="158"/>
      <c r="CO80" s="158"/>
      <c r="CP80" s="158"/>
      <c r="CQ80" s="158"/>
      <c r="CR80" s="158"/>
      <c r="CS80" s="158"/>
      <c r="CT80" s="158"/>
      <c r="CU80" s="158"/>
      <c r="CV80" s="158"/>
      <c r="CW80" s="158"/>
      <c r="CX80" s="158"/>
      <c r="CY80" s="158"/>
      <c r="CZ80" s="158"/>
      <c r="DA80" s="158"/>
    </row>
    <row r="81" spans="27:105" ht="12.75">
      <c r="AA81" s="187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231"/>
      <c r="BF81" s="231"/>
      <c r="BG81" s="231"/>
      <c r="BH81" s="158"/>
      <c r="BI81" s="158"/>
      <c r="BJ81" s="158"/>
      <c r="BK81" s="158"/>
      <c r="BL81" s="158"/>
      <c r="BM81" s="158"/>
      <c r="BN81" s="158"/>
      <c r="BO81" s="158"/>
      <c r="BP81" s="158"/>
      <c r="BQ81" s="158"/>
      <c r="BR81" s="158"/>
      <c r="BS81" s="158"/>
      <c r="BT81" s="158"/>
      <c r="BU81" s="158"/>
      <c r="BV81" s="158"/>
      <c r="BW81" s="158"/>
      <c r="BX81" s="158"/>
      <c r="BY81" s="158"/>
      <c r="BZ81" s="158"/>
      <c r="CA81" s="158"/>
      <c r="CB81" s="158"/>
      <c r="CC81" s="158"/>
      <c r="CD81" s="158"/>
      <c r="CE81" s="158"/>
      <c r="CF81" s="158"/>
      <c r="CG81" s="158"/>
      <c r="CH81" s="158"/>
      <c r="CI81" s="158"/>
      <c r="CJ81" s="158"/>
      <c r="CK81" s="158"/>
      <c r="CL81" s="158"/>
      <c r="CM81" s="158"/>
      <c r="CN81" s="158"/>
      <c r="CO81" s="158"/>
      <c r="CP81" s="158"/>
      <c r="CQ81" s="158"/>
      <c r="CR81" s="158"/>
      <c r="CS81" s="158"/>
      <c r="CT81" s="158"/>
      <c r="CU81" s="158"/>
      <c r="CV81" s="158"/>
      <c r="CW81" s="158"/>
      <c r="CX81" s="158"/>
      <c r="CY81" s="158"/>
      <c r="CZ81" s="158"/>
      <c r="DA81" s="158"/>
    </row>
    <row r="82" spans="27:105" ht="12.75">
      <c r="AA82" s="187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158"/>
      <c r="BB82" s="158"/>
      <c r="BC82" s="158"/>
      <c r="BD82" s="158"/>
      <c r="BE82" s="231"/>
      <c r="BF82" s="231"/>
      <c r="BG82" s="231"/>
      <c r="BH82" s="158"/>
      <c r="BI82" s="158"/>
      <c r="BJ82" s="158"/>
      <c r="BK82" s="158"/>
      <c r="BL82" s="158"/>
      <c r="BM82" s="158"/>
      <c r="BN82" s="158"/>
      <c r="BO82" s="158"/>
      <c r="BP82" s="158"/>
      <c r="BQ82" s="158"/>
      <c r="BR82" s="158"/>
      <c r="BS82" s="158"/>
      <c r="BT82" s="158"/>
      <c r="BU82" s="158"/>
      <c r="BV82" s="158"/>
      <c r="BW82" s="158"/>
      <c r="BX82" s="158"/>
      <c r="BY82" s="158"/>
      <c r="BZ82" s="158"/>
      <c r="CA82" s="158"/>
      <c r="CB82" s="158"/>
      <c r="CC82" s="158"/>
      <c r="CD82" s="158"/>
      <c r="CE82" s="158"/>
      <c r="CF82" s="158"/>
      <c r="CG82" s="158"/>
      <c r="CH82" s="158"/>
      <c r="CI82" s="158"/>
      <c r="CJ82" s="158"/>
      <c r="CK82" s="158"/>
      <c r="CL82" s="158"/>
      <c r="CM82" s="158"/>
      <c r="CN82" s="158"/>
      <c r="CO82" s="158"/>
      <c r="CP82" s="158"/>
      <c r="CQ82" s="158"/>
      <c r="CR82" s="158"/>
      <c r="CS82" s="158"/>
      <c r="CT82" s="158"/>
      <c r="CU82" s="158"/>
      <c r="CV82" s="158"/>
      <c r="CW82" s="158"/>
      <c r="CX82" s="158"/>
      <c r="CY82" s="158"/>
      <c r="CZ82" s="158"/>
      <c r="DA82" s="158"/>
    </row>
    <row r="83" spans="27:105" ht="12.75">
      <c r="AA83" s="187"/>
      <c r="AJ83" s="158"/>
      <c r="AK83" s="158"/>
      <c r="AL83" s="158"/>
      <c r="AM83" s="158"/>
      <c r="AN83" s="158"/>
      <c r="AO83" s="158"/>
      <c r="AP83" s="158"/>
      <c r="AQ83" s="158"/>
      <c r="AR83" s="158"/>
      <c r="AS83" s="158"/>
      <c r="AT83" s="158"/>
      <c r="AU83" s="158"/>
      <c r="AV83" s="158"/>
      <c r="AW83" s="158"/>
      <c r="AX83" s="158"/>
      <c r="AY83" s="158"/>
      <c r="AZ83" s="158"/>
      <c r="BA83" s="158"/>
      <c r="BB83" s="158"/>
      <c r="BC83" s="158"/>
      <c r="BD83" s="158"/>
      <c r="BE83" s="231"/>
      <c r="BF83" s="231"/>
      <c r="BG83" s="231"/>
      <c r="BH83" s="158"/>
      <c r="BI83" s="158"/>
      <c r="BJ83" s="158"/>
      <c r="BK83" s="158"/>
      <c r="BL83" s="158"/>
      <c r="BM83" s="158"/>
      <c r="BN83" s="158"/>
      <c r="BO83" s="158"/>
      <c r="BP83" s="158"/>
      <c r="BQ83" s="158"/>
      <c r="BR83" s="158"/>
      <c r="BS83" s="158"/>
      <c r="BT83" s="158"/>
      <c r="BU83" s="158"/>
      <c r="BV83" s="158"/>
      <c r="BW83" s="158"/>
      <c r="BX83" s="158"/>
      <c r="BY83" s="158"/>
      <c r="BZ83" s="158"/>
      <c r="CA83" s="158"/>
      <c r="CB83" s="158"/>
      <c r="CC83" s="158"/>
      <c r="CD83" s="158"/>
      <c r="CE83" s="158"/>
      <c r="CF83" s="158"/>
      <c r="CG83" s="158"/>
      <c r="CH83" s="158"/>
      <c r="CI83" s="158"/>
      <c r="CJ83" s="158"/>
      <c r="CK83" s="158"/>
      <c r="CL83" s="158"/>
      <c r="CM83" s="158"/>
      <c r="CN83" s="158"/>
      <c r="CO83" s="158"/>
      <c r="CP83" s="158"/>
      <c r="CQ83" s="158"/>
      <c r="CR83" s="158"/>
      <c r="CS83" s="158"/>
      <c r="CT83" s="158"/>
      <c r="CU83" s="158"/>
      <c r="CV83" s="158"/>
      <c r="CW83" s="158"/>
      <c r="CX83" s="158"/>
      <c r="CY83" s="158"/>
      <c r="CZ83" s="158"/>
      <c r="DA83" s="158"/>
    </row>
    <row r="84" spans="27:105" ht="12.75">
      <c r="AA84" s="187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8"/>
      <c r="BC84" s="158"/>
      <c r="BD84" s="158"/>
      <c r="BE84" s="231"/>
      <c r="BF84" s="231"/>
      <c r="BG84" s="231"/>
      <c r="BH84" s="158"/>
      <c r="BI84" s="158"/>
      <c r="BJ84" s="158"/>
      <c r="BK84" s="158"/>
      <c r="BL84" s="158"/>
      <c r="BM84" s="158"/>
      <c r="BN84" s="158"/>
      <c r="BO84" s="158"/>
      <c r="BP84" s="158"/>
      <c r="BQ84" s="158"/>
      <c r="BR84" s="158"/>
      <c r="BS84" s="158"/>
      <c r="BT84" s="158"/>
      <c r="BU84" s="158"/>
      <c r="BV84" s="158"/>
      <c r="BW84" s="158"/>
      <c r="BX84" s="158"/>
      <c r="BY84" s="158"/>
      <c r="BZ84" s="158"/>
      <c r="CA84" s="158"/>
      <c r="CB84" s="158"/>
      <c r="CC84" s="158"/>
      <c r="CD84" s="158"/>
      <c r="CE84" s="158"/>
      <c r="CF84" s="158"/>
      <c r="CG84" s="158"/>
      <c r="CH84" s="158"/>
      <c r="CI84" s="158"/>
      <c r="CJ84" s="158"/>
      <c r="CK84" s="158"/>
      <c r="CL84" s="158"/>
      <c r="CM84" s="158"/>
      <c r="CN84" s="158"/>
      <c r="CO84" s="158"/>
      <c r="CP84" s="158"/>
      <c r="CQ84" s="158"/>
      <c r="CR84" s="158"/>
      <c r="CS84" s="158"/>
      <c r="CT84" s="158"/>
      <c r="CU84" s="158"/>
      <c r="CV84" s="158"/>
      <c r="CW84" s="158"/>
      <c r="CX84" s="158"/>
      <c r="CY84" s="158"/>
      <c r="CZ84" s="158"/>
      <c r="DA84" s="158"/>
    </row>
    <row r="85" spans="27:105" ht="12.75">
      <c r="AA85" s="187"/>
      <c r="AJ85" s="158"/>
      <c r="AK85" s="158"/>
      <c r="AL85" s="158"/>
      <c r="AM85" s="158"/>
      <c r="AN85" s="158"/>
      <c r="AO85" s="158"/>
      <c r="AP85" s="158"/>
      <c r="AQ85" s="158"/>
      <c r="AR85" s="158"/>
      <c r="AS85" s="158"/>
      <c r="AT85" s="158"/>
      <c r="AU85" s="158"/>
      <c r="AV85" s="158"/>
      <c r="AW85" s="158"/>
      <c r="AX85" s="158"/>
      <c r="AY85" s="158"/>
      <c r="AZ85" s="158"/>
      <c r="BA85" s="158"/>
      <c r="BB85" s="158"/>
      <c r="BC85" s="158"/>
      <c r="BD85" s="158"/>
      <c r="BE85" s="231"/>
      <c r="BF85" s="231"/>
      <c r="BG85" s="231"/>
      <c r="BH85" s="158"/>
      <c r="BI85" s="158"/>
      <c r="BJ85" s="158"/>
      <c r="BK85" s="158"/>
      <c r="BL85" s="158"/>
      <c r="BM85" s="158"/>
      <c r="BN85" s="158"/>
      <c r="BO85" s="158"/>
      <c r="BP85" s="158"/>
      <c r="BQ85" s="158"/>
      <c r="BR85" s="158"/>
      <c r="BS85" s="158"/>
      <c r="BT85" s="158"/>
      <c r="BU85" s="158"/>
      <c r="BV85" s="158"/>
      <c r="BW85" s="158"/>
      <c r="BX85" s="158"/>
      <c r="BY85" s="158"/>
      <c r="BZ85" s="158"/>
      <c r="CA85" s="158"/>
      <c r="CB85" s="158"/>
      <c r="CC85" s="158"/>
      <c r="CD85" s="158"/>
      <c r="CE85" s="158"/>
      <c r="CF85" s="158"/>
      <c r="CG85" s="158"/>
      <c r="CH85" s="158"/>
      <c r="CI85" s="158"/>
      <c r="CJ85" s="158"/>
      <c r="CK85" s="158"/>
      <c r="CL85" s="158"/>
      <c r="CM85" s="158"/>
      <c r="CN85" s="158"/>
      <c r="CO85" s="158"/>
      <c r="CP85" s="158"/>
      <c r="CQ85" s="158"/>
      <c r="CR85" s="158"/>
      <c r="CS85" s="158"/>
      <c r="CT85" s="158"/>
      <c r="CU85" s="158"/>
      <c r="CV85" s="158"/>
      <c r="CW85" s="158"/>
      <c r="CX85" s="158"/>
      <c r="CY85" s="158"/>
      <c r="CZ85" s="158"/>
      <c r="DA85" s="158"/>
    </row>
    <row r="86" spans="27:105" ht="12.75">
      <c r="AA86" s="187"/>
      <c r="AJ86" s="158"/>
      <c r="AK86" s="158"/>
      <c r="AL86" s="158"/>
      <c r="AM86" s="158"/>
      <c r="AN86" s="158"/>
      <c r="AO86" s="158"/>
      <c r="AP86" s="158"/>
      <c r="AQ86" s="158"/>
      <c r="AR86" s="158"/>
      <c r="AS86" s="158"/>
      <c r="AT86" s="158"/>
      <c r="AU86" s="158"/>
      <c r="AV86" s="158"/>
      <c r="AW86" s="158"/>
      <c r="AX86" s="158"/>
      <c r="AY86" s="158"/>
      <c r="AZ86" s="158"/>
      <c r="BA86" s="158"/>
      <c r="BB86" s="158"/>
      <c r="BC86" s="158"/>
      <c r="BD86" s="158"/>
      <c r="BE86" s="231"/>
      <c r="BF86" s="231"/>
      <c r="BG86" s="231"/>
      <c r="BH86" s="158"/>
      <c r="BI86" s="158"/>
      <c r="BJ86" s="158"/>
      <c r="BK86" s="158"/>
      <c r="BL86" s="158"/>
      <c r="BM86" s="158"/>
      <c r="BN86" s="158"/>
      <c r="BO86" s="158"/>
      <c r="BP86" s="158"/>
      <c r="BQ86" s="158"/>
      <c r="BR86" s="158"/>
      <c r="BS86" s="158"/>
      <c r="BT86" s="158"/>
      <c r="BU86" s="158"/>
      <c r="BV86" s="158"/>
      <c r="BW86" s="158"/>
      <c r="BX86" s="158"/>
      <c r="BY86" s="158"/>
      <c r="BZ86" s="158"/>
      <c r="CA86" s="158"/>
      <c r="CB86" s="158"/>
      <c r="CC86" s="158"/>
      <c r="CD86" s="158"/>
      <c r="CE86" s="158"/>
      <c r="CF86" s="158"/>
      <c r="CG86" s="158"/>
      <c r="CH86" s="158"/>
      <c r="CI86" s="158"/>
      <c r="CJ86" s="158"/>
      <c r="CK86" s="158"/>
      <c r="CL86" s="158"/>
      <c r="CM86" s="158"/>
      <c r="CN86" s="158"/>
      <c r="CO86" s="158"/>
      <c r="CP86" s="158"/>
      <c r="CQ86" s="158"/>
      <c r="CR86" s="158"/>
      <c r="CS86" s="158"/>
      <c r="CT86" s="158"/>
      <c r="CU86" s="158"/>
      <c r="CV86" s="158"/>
      <c r="CW86" s="158"/>
      <c r="CX86" s="158"/>
      <c r="CY86" s="158"/>
      <c r="CZ86" s="158"/>
      <c r="DA86" s="158"/>
    </row>
    <row r="87" spans="27:105" ht="12.75">
      <c r="AA87" s="187"/>
      <c r="AJ87" s="158"/>
      <c r="AK87" s="158"/>
      <c r="AL87" s="158"/>
      <c r="AM87" s="158"/>
      <c r="AN87" s="158"/>
      <c r="AO87" s="158"/>
      <c r="AP87" s="158"/>
      <c r="AQ87" s="158"/>
      <c r="AR87" s="158"/>
      <c r="AS87" s="158"/>
      <c r="AT87" s="158"/>
      <c r="AU87" s="158"/>
      <c r="AV87" s="158"/>
      <c r="AW87" s="158"/>
      <c r="AX87" s="158"/>
      <c r="AY87" s="158"/>
      <c r="AZ87" s="158"/>
      <c r="BA87" s="158"/>
      <c r="BB87" s="158"/>
      <c r="BC87" s="158"/>
      <c r="BD87" s="158"/>
      <c r="BE87" s="231"/>
      <c r="BF87" s="231"/>
      <c r="BG87" s="231"/>
      <c r="BH87" s="158"/>
      <c r="BI87" s="158"/>
      <c r="BJ87" s="158"/>
      <c r="BK87" s="158"/>
      <c r="BL87" s="158"/>
      <c r="BM87" s="158"/>
      <c r="BN87" s="158"/>
      <c r="BO87" s="158"/>
      <c r="BP87" s="158"/>
      <c r="BQ87" s="158"/>
      <c r="BR87" s="158"/>
      <c r="BS87" s="158"/>
      <c r="BT87" s="158"/>
      <c r="BU87" s="158"/>
      <c r="BV87" s="158"/>
      <c r="BW87" s="158"/>
      <c r="BX87" s="158"/>
      <c r="BY87" s="158"/>
      <c r="BZ87" s="158"/>
      <c r="CA87" s="158"/>
      <c r="CB87" s="158"/>
      <c r="CC87" s="158"/>
      <c r="CD87" s="158"/>
      <c r="CE87" s="158"/>
      <c r="CF87" s="158"/>
      <c r="CG87" s="158"/>
      <c r="CH87" s="158"/>
      <c r="CI87" s="158"/>
      <c r="CJ87" s="158"/>
      <c r="CK87" s="158"/>
      <c r="CL87" s="158"/>
      <c r="CM87" s="158"/>
      <c r="CN87" s="158"/>
      <c r="CO87" s="158"/>
      <c r="CP87" s="158"/>
      <c r="CQ87" s="158"/>
      <c r="CR87" s="158"/>
      <c r="CS87" s="158"/>
      <c r="CT87" s="158"/>
      <c r="CU87" s="158"/>
      <c r="CV87" s="158"/>
      <c r="CW87" s="158"/>
      <c r="CX87" s="158"/>
      <c r="CY87" s="158"/>
      <c r="CZ87" s="158"/>
      <c r="DA87" s="158"/>
    </row>
    <row r="88" spans="27:105" ht="12.75">
      <c r="AA88" s="187"/>
      <c r="AJ88" s="158"/>
      <c r="AK88" s="158"/>
      <c r="AL88" s="158"/>
      <c r="AM88" s="158"/>
      <c r="AN88" s="158"/>
      <c r="AO88" s="158"/>
      <c r="AP88" s="158"/>
      <c r="AQ88" s="158"/>
      <c r="AR88" s="158"/>
      <c r="AS88" s="158"/>
      <c r="AT88" s="158"/>
      <c r="AU88" s="158"/>
      <c r="AV88" s="158"/>
      <c r="AW88" s="158"/>
      <c r="AX88" s="158"/>
      <c r="AY88" s="158"/>
      <c r="AZ88" s="158"/>
      <c r="BA88" s="158"/>
      <c r="BB88" s="158"/>
      <c r="BC88" s="158"/>
      <c r="BD88" s="158"/>
      <c r="BE88" s="231"/>
      <c r="BF88" s="231"/>
      <c r="BG88" s="231"/>
      <c r="BH88" s="158"/>
      <c r="BI88" s="158"/>
      <c r="BJ88" s="158"/>
      <c r="BK88" s="158"/>
      <c r="BL88" s="158"/>
      <c r="BM88" s="158"/>
      <c r="BN88" s="158"/>
      <c r="BO88" s="158"/>
      <c r="BP88" s="158"/>
      <c r="BQ88" s="158"/>
      <c r="BR88" s="158"/>
      <c r="BS88" s="158"/>
      <c r="BT88" s="158"/>
      <c r="BU88" s="158"/>
      <c r="BV88" s="158"/>
      <c r="BW88" s="158"/>
      <c r="BX88" s="158"/>
      <c r="BY88" s="158"/>
      <c r="BZ88" s="158"/>
      <c r="CA88" s="158"/>
      <c r="CB88" s="158"/>
      <c r="CC88" s="158"/>
      <c r="CD88" s="158"/>
      <c r="CE88" s="158"/>
      <c r="CF88" s="158"/>
      <c r="CG88" s="158"/>
      <c r="CH88" s="158"/>
      <c r="CI88" s="158"/>
      <c r="CJ88" s="158"/>
      <c r="CK88" s="158"/>
      <c r="CL88" s="158"/>
      <c r="CM88" s="158"/>
      <c r="CN88" s="158"/>
      <c r="CO88" s="158"/>
      <c r="CP88" s="158"/>
      <c r="CQ88" s="158"/>
      <c r="CR88" s="158"/>
      <c r="CS88" s="158"/>
      <c r="CT88" s="158"/>
      <c r="CU88" s="158"/>
      <c r="CV88" s="158"/>
      <c r="CW88" s="158"/>
      <c r="CX88" s="158"/>
      <c r="CY88" s="158"/>
      <c r="CZ88" s="158"/>
      <c r="DA88" s="158"/>
    </row>
    <row r="89" spans="27:105" ht="12.75">
      <c r="AA89" s="187"/>
      <c r="AJ89" s="158"/>
      <c r="AK89" s="158"/>
      <c r="AL89" s="158"/>
      <c r="AM89" s="158"/>
      <c r="AN89" s="158"/>
      <c r="AO89" s="158"/>
      <c r="AP89" s="158"/>
      <c r="AQ89" s="158"/>
      <c r="AR89" s="158"/>
      <c r="AS89" s="158"/>
      <c r="AT89" s="158"/>
      <c r="AU89" s="158"/>
      <c r="AV89" s="158"/>
      <c r="AW89" s="158"/>
      <c r="AX89" s="158"/>
      <c r="AY89" s="158"/>
      <c r="AZ89" s="158"/>
      <c r="BA89" s="158"/>
      <c r="BB89" s="158"/>
      <c r="BC89" s="158"/>
      <c r="BD89" s="158"/>
      <c r="BE89" s="231"/>
      <c r="BF89" s="231"/>
      <c r="BG89" s="231"/>
      <c r="BH89" s="158"/>
      <c r="BI89" s="158"/>
      <c r="BJ89" s="158"/>
      <c r="BK89" s="158"/>
      <c r="BL89" s="158"/>
      <c r="BM89" s="158"/>
      <c r="BN89" s="158"/>
      <c r="BO89" s="158"/>
      <c r="BP89" s="158"/>
      <c r="BQ89" s="158"/>
      <c r="BR89" s="158"/>
      <c r="BS89" s="158"/>
      <c r="BT89" s="158"/>
      <c r="BU89" s="158"/>
      <c r="BV89" s="158"/>
      <c r="BW89" s="158"/>
      <c r="BX89" s="158"/>
      <c r="BY89" s="158"/>
      <c r="BZ89" s="158"/>
      <c r="CA89" s="158"/>
      <c r="CB89" s="158"/>
      <c r="CC89" s="158"/>
      <c r="CD89" s="158"/>
      <c r="CE89" s="158"/>
      <c r="CF89" s="158"/>
      <c r="CG89" s="158"/>
      <c r="CH89" s="158"/>
      <c r="CI89" s="158"/>
      <c r="CJ89" s="158"/>
      <c r="CK89" s="158"/>
      <c r="CL89" s="158"/>
      <c r="CM89" s="158"/>
      <c r="CN89" s="158"/>
      <c r="CO89" s="158"/>
      <c r="CP89" s="158"/>
      <c r="CQ89" s="158"/>
      <c r="CR89" s="158"/>
      <c r="CS89" s="158"/>
      <c r="CT89" s="158"/>
      <c r="CU89" s="158"/>
      <c r="CV89" s="158"/>
      <c r="CW89" s="158"/>
      <c r="CX89" s="158"/>
      <c r="CY89" s="158"/>
      <c r="CZ89" s="158"/>
      <c r="DA89" s="158"/>
    </row>
    <row r="90" spans="27:105" ht="12.75">
      <c r="AA90" s="187"/>
      <c r="AJ90" s="158"/>
      <c r="AK90" s="158"/>
      <c r="AL90" s="158"/>
      <c r="AM90" s="158"/>
      <c r="AN90" s="158"/>
      <c r="AO90" s="158"/>
      <c r="AP90" s="158"/>
      <c r="AQ90" s="158"/>
      <c r="AR90" s="158"/>
      <c r="AS90" s="158"/>
      <c r="AT90" s="158"/>
      <c r="AU90" s="158"/>
      <c r="AV90" s="158"/>
      <c r="AW90" s="158"/>
      <c r="AX90" s="158"/>
      <c r="AY90" s="158"/>
      <c r="AZ90" s="158"/>
      <c r="BA90" s="158"/>
      <c r="BB90" s="158"/>
      <c r="BC90" s="158"/>
      <c r="BD90" s="158"/>
      <c r="BE90" s="231"/>
      <c r="BF90" s="231"/>
      <c r="BG90" s="231"/>
      <c r="BH90" s="158"/>
      <c r="BI90" s="158"/>
      <c r="BJ90" s="158"/>
      <c r="BK90" s="158"/>
      <c r="BL90" s="158"/>
      <c r="BM90" s="158"/>
      <c r="BN90" s="158"/>
      <c r="BO90" s="158"/>
      <c r="BP90" s="158"/>
      <c r="BQ90" s="158"/>
      <c r="BR90" s="158"/>
      <c r="BS90" s="158"/>
      <c r="BT90" s="158"/>
      <c r="BU90" s="158"/>
      <c r="BV90" s="158"/>
      <c r="BW90" s="158"/>
      <c r="BX90" s="158"/>
      <c r="BY90" s="158"/>
      <c r="BZ90" s="158"/>
      <c r="CA90" s="158"/>
      <c r="CB90" s="158"/>
      <c r="CC90" s="158"/>
      <c r="CD90" s="158"/>
      <c r="CE90" s="158"/>
      <c r="CF90" s="158"/>
      <c r="CG90" s="158"/>
      <c r="CH90" s="158"/>
      <c r="CI90" s="158"/>
      <c r="CJ90" s="158"/>
      <c r="CK90" s="158"/>
      <c r="CL90" s="158"/>
      <c r="CM90" s="158"/>
      <c r="CN90" s="158"/>
      <c r="CO90" s="158"/>
      <c r="CP90" s="158"/>
      <c r="CQ90" s="158"/>
      <c r="CR90" s="158"/>
      <c r="CS90" s="158"/>
      <c r="CT90" s="158"/>
      <c r="CU90" s="158"/>
      <c r="CV90" s="158"/>
      <c r="CW90" s="158"/>
      <c r="CX90" s="158"/>
      <c r="CY90" s="158"/>
      <c r="CZ90" s="158"/>
      <c r="DA90" s="158"/>
    </row>
    <row r="91" spans="27:105" ht="12.75">
      <c r="AA91" s="187"/>
      <c r="AJ91" s="158"/>
      <c r="AK91" s="158"/>
      <c r="AL91" s="158"/>
      <c r="AM91" s="158"/>
      <c r="AN91" s="158"/>
      <c r="AO91" s="158"/>
      <c r="AP91" s="158"/>
      <c r="AQ91" s="158"/>
      <c r="AR91" s="158"/>
      <c r="AS91" s="158"/>
      <c r="AT91" s="158"/>
      <c r="AU91" s="158"/>
      <c r="AV91" s="158"/>
      <c r="AW91" s="158"/>
      <c r="AX91" s="158"/>
      <c r="AY91" s="158"/>
      <c r="AZ91" s="158"/>
      <c r="BA91" s="158"/>
      <c r="BB91" s="158"/>
      <c r="BC91" s="158"/>
      <c r="BD91" s="158"/>
      <c r="BE91" s="231"/>
      <c r="BF91" s="231"/>
      <c r="BG91" s="231"/>
      <c r="BH91" s="158"/>
      <c r="BI91" s="158"/>
      <c r="BJ91" s="158"/>
      <c r="BK91" s="158"/>
      <c r="BL91" s="158"/>
      <c r="BM91" s="158"/>
      <c r="BN91" s="158"/>
      <c r="BO91" s="158"/>
      <c r="BP91" s="158"/>
      <c r="BQ91" s="158"/>
      <c r="BR91" s="158"/>
      <c r="BS91" s="158"/>
      <c r="BT91" s="158"/>
      <c r="BU91" s="158"/>
      <c r="BV91" s="158"/>
      <c r="BW91" s="158"/>
      <c r="BX91" s="158"/>
      <c r="BY91" s="158"/>
      <c r="BZ91" s="158"/>
      <c r="CA91" s="158"/>
      <c r="CB91" s="158"/>
      <c r="CC91" s="158"/>
      <c r="CD91" s="158"/>
      <c r="CE91" s="158"/>
      <c r="CF91" s="158"/>
      <c r="CG91" s="158"/>
      <c r="CH91" s="158"/>
      <c r="CI91" s="158"/>
      <c r="CJ91" s="158"/>
      <c r="CK91" s="158"/>
      <c r="CL91" s="158"/>
      <c r="CM91" s="158"/>
      <c r="CN91" s="158"/>
      <c r="CO91" s="158"/>
      <c r="CP91" s="158"/>
      <c r="CQ91" s="158"/>
      <c r="CR91" s="158"/>
      <c r="CS91" s="158"/>
      <c r="CT91" s="158"/>
      <c r="CU91" s="158"/>
      <c r="CV91" s="158"/>
      <c r="CW91" s="158"/>
      <c r="CX91" s="158"/>
      <c r="CY91" s="158"/>
      <c r="CZ91" s="158"/>
      <c r="DA91" s="158"/>
    </row>
    <row r="92" spans="27:105" ht="12.75">
      <c r="AA92" s="187"/>
      <c r="AJ92" s="158"/>
      <c r="AK92" s="158"/>
      <c r="AL92" s="158"/>
      <c r="AM92" s="158"/>
      <c r="AN92" s="158"/>
      <c r="AO92" s="158"/>
      <c r="AP92" s="158"/>
      <c r="AQ92" s="158"/>
      <c r="AR92" s="158"/>
      <c r="AS92" s="158"/>
      <c r="AT92" s="158"/>
      <c r="AU92" s="158"/>
      <c r="AV92" s="158"/>
      <c r="AW92" s="158"/>
      <c r="AX92" s="158"/>
      <c r="AY92" s="158"/>
      <c r="AZ92" s="158"/>
      <c r="BA92" s="158"/>
      <c r="BB92" s="158"/>
      <c r="BC92" s="158"/>
      <c r="BD92" s="158"/>
      <c r="BE92" s="231"/>
      <c r="BF92" s="231"/>
      <c r="BG92" s="231"/>
      <c r="BH92" s="158"/>
      <c r="BI92" s="158"/>
      <c r="BJ92" s="158"/>
      <c r="BK92" s="158"/>
      <c r="BL92" s="158"/>
      <c r="BM92" s="158"/>
      <c r="BN92" s="158"/>
      <c r="BO92" s="158"/>
      <c r="BP92" s="158"/>
      <c r="BQ92" s="158"/>
      <c r="BR92" s="158"/>
      <c r="BS92" s="158"/>
      <c r="BT92" s="158"/>
      <c r="BU92" s="158"/>
      <c r="BV92" s="158"/>
      <c r="BW92" s="158"/>
      <c r="BX92" s="158"/>
      <c r="BY92" s="158"/>
      <c r="BZ92" s="158"/>
      <c r="CA92" s="158"/>
      <c r="CB92" s="158"/>
      <c r="CC92" s="158"/>
      <c r="CD92" s="158"/>
      <c r="CE92" s="158"/>
      <c r="CF92" s="158"/>
      <c r="CG92" s="158"/>
      <c r="CH92" s="158"/>
      <c r="CI92" s="158"/>
      <c r="CJ92" s="158"/>
      <c r="CK92" s="158"/>
      <c r="CL92" s="158"/>
      <c r="CM92" s="158"/>
      <c r="CN92" s="158"/>
      <c r="CO92" s="158"/>
      <c r="CP92" s="158"/>
      <c r="CQ92" s="158"/>
      <c r="CR92" s="158"/>
      <c r="CS92" s="158"/>
      <c r="CT92" s="158"/>
      <c r="CU92" s="158"/>
      <c r="CV92" s="158"/>
      <c r="CW92" s="158"/>
      <c r="CX92" s="158"/>
      <c r="CY92" s="158"/>
      <c r="CZ92" s="158"/>
      <c r="DA92" s="158"/>
    </row>
    <row r="93" spans="27:105" ht="12.75">
      <c r="AA93" s="187"/>
      <c r="AJ93" s="158"/>
      <c r="AK93" s="158"/>
      <c r="AL93" s="158"/>
      <c r="AM93" s="158"/>
      <c r="AN93" s="158"/>
      <c r="AO93" s="158"/>
      <c r="AP93" s="158"/>
      <c r="AQ93" s="158"/>
      <c r="AR93" s="158"/>
      <c r="AS93" s="158"/>
      <c r="AT93" s="158"/>
      <c r="AU93" s="158"/>
      <c r="AV93" s="158"/>
      <c r="AW93" s="158"/>
      <c r="AX93" s="158"/>
      <c r="AY93" s="158"/>
      <c r="AZ93" s="158"/>
      <c r="BA93" s="158"/>
      <c r="BB93" s="158"/>
      <c r="BC93" s="158"/>
      <c r="BD93" s="158"/>
      <c r="BE93" s="231"/>
      <c r="BF93" s="231"/>
      <c r="BG93" s="231"/>
      <c r="BH93" s="158"/>
      <c r="BI93" s="158"/>
      <c r="BJ93" s="158"/>
      <c r="BK93" s="158"/>
      <c r="BL93" s="158"/>
      <c r="BM93" s="158"/>
      <c r="BN93" s="158"/>
      <c r="BO93" s="158"/>
      <c r="BP93" s="158"/>
      <c r="BQ93" s="158"/>
      <c r="BR93" s="158"/>
      <c r="BS93" s="158"/>
      <c r="BT93" s="158"/>
      <c r="BU93" s="158"/>
      <c r="BV93" s="158"/>
      <c r="BW93" s="158"/>
      <c r="BX93" s="158"/>
      <c r="BY93" s="158"/>
      <c r="BZ93" s="158"/>
      <c r="CA93" s="158"/>
      <c r="CB93" s="158"/>
      <c r="CC93" s="158"/>
      <c r="CD93" s="158"/>
      <c r="CE93" s="158"/>
      <c r="CF93" s="158"/>
      <c r="CG93" s="158"/>
      <c r="CH93" s="158"/>
      <c r="CI93" s="158"/>
      <c r="CJ93" s="158"/>
      <c r="CK93" s="158"/>
      <c r="CL93" s="158"/>
      <c r="CM93" s="158"/>
      <c r="CN93" s="158"/>
      <c r="CO93" s="158"/>
      <c r="CP93" s="158"/>
      <c r="CQ93" s="158"/>
      <c r="CR93" s="158"/>
      <c r="CS93" s="158"/>
      <c r="CT93" s="158"/>
      <c r="CU93" s="158"/>
      <c r="CV93" s="158"/>
      <c r="CW93" s="158"/>
      <c r="CX93" s="158"/>
      <c r="CY93" s="158"/>
      <c r="CZ93" s="158"/>
      <c r="DA93" s="158"/>
    </row>
    <row r="94" spans="27:105" ht="12.75">
      <c r="AA94" s="187"/>
      <c r="AJ94" s="158"/>
      <c r="AK94" s="158"/>
      <c r="AL94" s="158"/>
      <c r="AM94" s="158"/>
      <c r="AN94" s="158"/>
      <c r="AO94" s="158"/>
      <c r="AP94" s="158"/>
      <c r="AQ94" s="158"/>
      <c r="AR94" s="158"/>
      <c r="AS94" s="158"/>
      <c r="AT94" s="158"/>
      <c r="AU94" s="158"/>
      <c r="AV94" s="158"/>
      <c r="AW94" s="158"/>
      <c r="AX94" s="158"/>
      <c r="AY94" s="158"/>
      <c r="AZ94" s="158"/>
      <c r="BA94" s="158"/>
      <c r="BB94" s="158"/>
      <c r="BC94" s="158"/>
      <c r="BD94" s="158"/>
      <c r="BE94" s="231"/>
      <c r="BF94" s="231"/>
      <c r="BG94" s="231"/>
      <c r="BH94" s="158"/>
      <c r="BI94" s="158"/>
      <c r="BJ94" s="158"/>
      <c r="BK94" s="158"/>
      <c r="BL94" s="158"/>
      <c r="BM94" s="158"/>
      <c r="BN94" s="158"/>
      <c r="BO94" s="158"/>
      <c r="BP94" s="158"/>
      <c r="BQ94" s="158"/>
      <c r="BR94" s="158"/>
      <c r="BS94" s="158"/>
      <c r="BT94" s="158"/>
      <c r="BU94" s="158"/>
      <c r="BV94" s="158"/>
      <c r="BW94" s="158"/>
      <c r="BX94" s="158"/>
      <c r="BY94" s="158"/>
      <c r="BZ94" s="158"/>
      <c r="CA94" s="158"/>
      <c r="CB94" s="158"/>
      <c r="CC94" s="158"/>
      <c r="CD94" s="158"/>
      <c r="CE94" s="158"/>
      <c r="CF94" s="158"/>
      <c r="CG94" s="158"/>
      <c r="CH94" s="158"/>
      <c r="CI94" s="158"/>
      <c r="CJ94" s="158"/>
      <c r="CK94" s="158"/>
      <c r="CL94" s="158"/>
      <c r="CM94" s="158"/>
      <c r="CN94" s="158"/>
      <c r="CO94" s="158"/>
      <c r="CP94" s="158"/>
      <c r="CQ94" s="158"/>
      <c r="CR94" s="158"/>
      <c r="CS94" s="158"/>
      <c r="CT94" s="158"/>
      <c r="CU94" s="158"/>
      <c r="CV94" s="158"/>
      <c r="CW94" s="158"/>
      <c r="CX94" s="158"/>
      <c r="CY94" s="158"/>
      <c r="CZ94" s="158"/>
      <c r="DA94" s="158"/>
    </row>
    <row r="95" spans="27:105" ht="12.75">
      <c r="AA95" s="187"/>
      <c r="AJ95" s="158"/>
      <c r="AK95" s="158"/>
      <c r="AL95" s="158"/>
      <c r="AM95" s="158"/>
      <c r="AN95" s="158"/>
      <c r="AO95" s="158"/>
      <c r="AP95" s="158"/>
      <c r="AQ95" s="158"/>
      <c r="AR95" s="158"/>
      <c r="AS95" s="158"/>
      <c r="AT95" s="158"/>
      <c r="AU95" s="158"/>
      <c r="AV95" s="158"/>
      <c r="AW95" s="158"/>
      <c r="AX95" s="158"/>
      <c r="AY95" s="158"/>
      <c r="AZ95" s="158"/>
      <c r="BA95" s="158"/>
      <c r="BB95" s="158"/>
      <c r="BC95" s="158"/>
      <c r="BD95" s="158"/>
      <c r="BE95" s="231"/>
      <c r="BF95" s="231"/>
      <c r="BG95" s="231"/>
      <c r="BH95" s="158"/>
      <c r="BI95" s="158"/>
      <c r="BJ95" s="158"/>
      <c r="BK95" s="158"/>
      <c r="BL95" s="158"/>
      <c r="BM95" s="158"/>
      <c r="BN95" s="158"/>
      <c r="BO95" s="158"/>
      <c r="BP95" s="158"/>
      <c r="BQ95" s="158"/>
      <c r="BR95" s="158"/>
      <c r="BS95" s="158"/>
      <c r="BT95" s="158"/>
      <c r="BU95" s="158"/>
      <c r="BV95" s="158"/>
      <c r="BW95" s="158"/>
      <c r="BX95" s="158"/>
      <c r="BY95" s="158"/>
      <c r="BZ95" s="158"/>
      <c r="CA95" s="158"/>
      <c r="CB95" s="158"/>
      <c r="CC95" s="158"/>
      <c r="CD95" s="158"/>
      <c r="CE95" s="158"/>
      <c r="CF95" s="158"/>
      <c r="CG95" s="158"/>
      <c r="CH95" s="158"/>
      <c r="CI95" s="158"/>
      <c r="CJ95" s="158"/>
      <c r="CK95" s="158"/>
      <c r="CL95" s="158"/>
      <c r="CM95" s="158"/>
      <c r="CN95" s="158"/>
      <c r="CO95" s="158"/>
      <c r="CP95" s="158"/>
      <c r="CQ95" s="158"/>
      <c r="CR95" s="158"/>
      <c r="CS95" s="158"/>
      <c r="CT95" s="158"/>
      <c r="CU95" s="158"/>
      <c r="CV95" s="158"/>
      <c r="CW95" s="158"/>
      <c r="CX95" s="158"/>
      <c r="CY95" s="158"/>
      <c r="CZ95" s="158"/>
      <c r="DA95" s="158"/>
    </row>
    <row r="96" spans="27:105" ht="12.75">
      <c r="AA96" s="187"/>
      <c r="AJ96" s="158"/>
      <c r="AK96" s="158"/>
      <c r="AL96" s="158"/>
      <c r="AM96" s="158"/>
      <c r="AN96" s="158"/>
      <c r="AO96" s="158"/>
      <c r="AP96" s="158"/>
      <c r="AQ96" s="158"/>
      <c r="AR96" s="158"/>
      <c r="AS96" s="158"/>
      <c r="AT96" s="158"/>
      <c r="AU96" s="158"/>
      <c r="AV96" s="158"/>
      <c r="AW96" s="158"/>
      <c r="AX96" s="158"/>
      <c r="AY96" s="158"/>
      <c r="AZ96" s="158"/>
      <c r="BA96" s="158"/>
      <c r="BB96" s="158"/>
      <c r="BC96" s="158"/>
      <c r="BD96" s="158"/>
      <c r="BE96" s="231"/>
      <c r="BF96" s="231"/>
      <c r="BG96" s="231"/>
      <c r="BH96" s="158"/>
      <c r="BI96" s="158"/>
      <c r="BJ96" s="158"/>
      <c r="BK96" s="158"/>
      <c r="BL96" s="158"/>
      <c r="BM96" s="158"/>
      <c r="BN96" s="158"/>
      <c r="BO96" s="158"/>
      <c r="BP96" s="158"/>
      <c r="BQ96" s="158"/>
      <c r="BR96" s="158"/>
      <c r="BS96" s="158"/>
      <c r="BT96" s="158"/>
      <c r="BU96" s="158"/>
      <c r="BV96" s="158"/>
      <c r="BW96" s="158"/>
      <c r="BX96" s="158"/>
      <c r="BY96" s="158"/>
      <c r="BZ96" s="158"/>
      <c r="CA96" s="158"/>
      <c r="CB96" s="158"/>
      <c r="CC96" s="158"/>
      <c r="CD96" s="158"/>
      <c r="CE96" s="158"/>
      <c r="CF96" s="158"/>
      <c r="CG96" s="158"/>
      <c r="CH96" s="158"/>
      <c r="CI96" s="158"/>
      <c r="CJ96" s="158"/>
      <c r="CK96" s="158"/>
      <c r="CL96" s="158"/>
      <c r="CM96" s="158"/>
      <c r="CN96" s="158"/>
      <c r="CO96" s="158"/>
      <c r="CP96" s="158"/>
      <c r="CQ96" s="158"/>
      <c r="CR96" s="158"/>
      <c r="CS96" s="158"/>
      <c r="CT96" s="158"/>
      <c r="CU96" s="158"/>
      <c r="CV96" s="158"/>
      <c r="CW96" s="158"/>
      <c r="CX96" s="158"/>
      <c r="CY96" s="158"/>
      <c r="CZ96" s="158"/>
      <c r="DA96" s="158"/>
    </row>
    <row r="97" spans="27:105" ht="12.75">
      <c r="AA97" s="187"/>
      <c r="AJ97" s="158"/>
      <c r="AK97" s="158"/>
      <c r="AL97" s="158"/>
      <c r="AM97" s="158"/>
      <c r="AN97" s="158"/>
      <c r="AO97" s="158"/>
      <c r="AP97" s="158"/>
      <c r="AQ97" s="158"/>
      <c r="AR97" s="158"/>
      <c r="AS97" s="158"/>
      <c r="AT97" s="158"/>
      <c r="AU97" s="158"/>
      <c r="AV97" s="158"/>
      <c r="AW97" s="158"/>
      <c r="AX97" s="158"/>
      <c r="AY97" s="158"/>
      <c r="AZ97" s="158"/>
      <c r="BA97" s="158"/>
      <c r="BB97" s="158"/>
      <c r="BC97" s="158"/>
      <c r="BD97" s="158"/>
      <c r="BE97" s="231"/>
      <c r="BF97" s="231"/>
      <c r="BG97" s="231"/>
      <c r="BH97" s="158"/>
      <c r="BI97" s="158"/>
      <c r="BJ97" s="158"/>
      <c r="BK97" s="158"/>
      <c r="BL97" s="158"/>
      <c r="BM97" s="158"/>
      <c r="BN97" s="158"/>
      <c r="BO97" s="158"/>
      <c r="BP97" s="158"/>
      <c r="BQ97" s="158"/>
      <c r="BR97" s="158"/>
      <c r="BS97" s="158"/>
      <c r="BT97" s="158"/>
      <c r="BU97" s="158"/>
      <c r="BV97" s="158"/>
      <c r="BW97" s="158"/>
      <c r="BX97" s="158"/>
      <c r="BY97" s="158"/>
      <c r="BZ97" s="158"/>
      <c r="CA97" s="158"/>
      <c r="CB97" s="158"/>
      <c r="CC97" s="158"/>
      <c r="CD97" s="158"/>
      <c r="CE97" s="158"/>
      <c r="CF97" s="158"/>
      <c r="CG97" s="158"/>
      <c r="CH97" s="158"/>
      <c r="CI97" s="158"/>
      <c r="CJ97" s="158"/>
      <c r="CK97" s="158"/>
      <c r="CL97" s="158"/>
      <c r="CM97" s="158"/>
      <c r="CN97" s="158"/>
      <c r="CO97" s="158"/>
      <c r="CP97" s="158"/>
      <c r="CQ97" s="158"/>
      <c r="CR97" s="158"/>
      <c r="CS97" s="158"/>
      <c r="CT97" s="158"/>
      <c r="CU97" s="158"/>
      <c r="CV97" s="158"/>
      <c r="CW97" s="158"/>
      <c r="CX97" s="158"/>
      <c r="CY97" s="158"/>
      <c r="CZ97" s="158"/>
      <c r="DA97" s="158"/>
    </row>
    <row r="98" spans="27:105" ht="12.75">
      <c r="AA98" s="187"/>
      <c r="AJ98" s="158"/>
      <c r="AK98" s="158"/>
      <c r="AL98" s="158"/>
      <c r="AM98" s="158"/>
      <c r="AN98" s="158"/>
      <c r="AO98" s="158"/>
      <c r="AP98" s="158"/>
      <c r="AQ98" s="158"/>
      <c r="AR98" s="158"/>
      <c r="AS98" s="158"/>
      <c r="AT98" s="158"/>
      <c r="AU98" s="158"/>
      <c r="AV98" s="158"/>
      <c r="AW98" s="158"/>
      <c r="AX98" s="158"/>
      <c r="AY98" s="158"/>
      <c r="AZ98" s="158"/>
      <c r="BA98" s="158"/>
      <c r="BB98" s="158"/>
      <c r="BC98" s="158"/>
      <c r="BD98" s="158"/>
      <c r="BE98" s="231"/>
      <c r="BF98" s="231"/>
      <c r="BG98" s="231"/>
      <c r="BH98" s="158"/>
      <c r="BI98" s="158"/>
      <c r="BJ98" s="158"/>
      <c r="BK98" s="158"/>
      <c r="BL98" s="158"/>
      <c r="BM98" s="158"/>
      <c r="BN98" s="158"/>
      <c r="BO98" s="158"/>
      <c r="BP98" s="158"/>
      <c r="BQ98" s="158"/>
      <c r="BR98" s="158"/>
      <c r="BS98" s="158"/>
      <c r="BT98" s="158"/>
      <c r="BU98" s="158"/>
      <c r="BV98" s="158"/>
      <c r="BW98" s="158"/>
      <c r="BX98" s="158"/>
      <c r="BY98" s="158"/>
      <c r="BZ98" s="158"/>
      <c r="CA98" s="158"/>
      <c r="CB98" s="158"/>
      <c r="CC98" s="158"/>
      <c r="CD98" s="158"/>
      <c r="CE98" s="158"/>
      <c r="CF98" s="158"/>
      <c r="CG98" s="158"/>
      <c r="CH98" s="158"/>
      <c r="CI98" s="158"/>
      <c r="CJ98" s="158"/>
      <c r="CK98" s="158"/>
      <c r="CL98" s="158"/>
      <c r="CM98" s="158"/>
      <c r="CN98" s="158"/>
      <c r="CO98" s="158"/>
      <c r="CP98" s="158"/>
      <c r="CQ98" s="158"/>
      <c r="CR98" s="158"/>
      <c r="CS98" s="158"/>
      <c r="CT98" s="158"/>
      <c r="CU98" s="158"/>
      <c r="CV98" s="158"/>
      <c r="CW98" s="158"/>
      <c r="CX98" s="158"/>
      <c r="CY98" s="158"/>
      <c r="CZ98" s="158"/>
      <c r="DA98" s="158"/>
    </row>
    <row r="99" spans="27:105" ht="12.75">
      <c r="AA99" s="187"/>
      <c r="AJ99" s="158"/>
      <c r="AK99" s="158"/>
      <c r="AL99" s="158"/>
      <c r="AM99" s="158"/>
      <c r="AN99" s="158"/>
      <c r="AO99" s="158"/>
      <c r="AP99" s="158"/>
      <c r="AQ99" s="158"/>
      <c r="AR99" s="158"/>
      <c r="AS99" s="158"/>
      <c r="AT99" s="158"/>
      <c r="AU99" s="158"/>
      <c r="AV99" s="158"/>
      <c r="AW99" s="158"/>
      <c r="AX99" s="158"/>
      <c r="AY99" s="158"/>
      <c r="AZ99" s="158"/>
      <c r="BA99" s="158"/>
      <c r="BB99" s="158"/>
      <c r="BC99" s="158"/>
      <c r="BD99" s="158"/>
      <c r="BE99" s="231"/>
      <c r="BF99" s="231"/>
      <c r="BG99" s="231"/>
      <c r="BH99" s="158"/>
      <c r="BI99" s="158"/>
      <c r="BJ99" s="158"/>
      <c r="BK99" s="158"/>
      <c r="BL99" s="158"/>
      <c r="BM99" s="158"/>
      <c r="BN99" s="158"/>
      <c r="BO99" s="158"/>
      <c r="BP99" s="158"/>
      <c r="BQ99" s="158"/>
      <c r="BR99" s="158"/>
      <c r="BS99" s="158"/>
      <c r="BT99" s="158"/>
      <c r="BU99" s="158"/>
      <c r="BV99" s="158"/>
      <c r="BW99" s="158"/>
      <c r="BX99" s="158"/>
      <c r="BY99" s="158"/>
      <c r="BZ99" s="158"/>
      <c r="CA99" s="158"/>
      <c r="CB99" s="158"/>
      <c r="CC99" s="158"/>
      <c r="CD99" s="158"/>
      <c r="CE99" s="158"/>
      <c r="CF99" s="158"/>
      <c r="CG99" s="158"/>
      <c r="CH99" s="158"/>
      <c r="CI99" s="158"/>
      <c r="CJ99" s="158"/>
      <c r="CK99" s="158"/>
      <c r="CL99" s="158"/>
      <c r="CM99" s="158"/>
      <c r="CN99" s="158"/>
      <c r="CO99" s="158"/>
      <c r="CP99" s="158"/>
      <c r="CQ99" s="158"/>
      <c r="CR99" s="158"/>
      <c r="CS99" s="158"/>
      <c r="CT99" s="158"/>
      <c r="CU99" s="158"/>
      <c r="CV99" s="158"/>
      <c r="CW99" s="158"/>
      <c r="CX99" s="158"/>
      <c r="CY99" s="158"/>
      <c r="CZ99" s="158"/>
      <c r="DA99" s="158"/>
    </row>
    <row r="100" spans="27:105" ht="12.75">
      <c r="AA100" s="187"/>
      <c r="AJ100" s="158"/>
      <c r="AK100" s="158"/>
      <c r="AL100" s="158"/>
      <c r="AM100" s="158"/>
      <c r="AN100" s="158"/>
      <c r="AO100" s="158"/>
      <c r="AP100" s="158"/>
      <c r="AQ100" s="158"/>
      <c r="AR100" s="158"/>
      <c r="AS100" s="158"/>
      <c r="AT100" s="158"/>
      <c r="AU100" s="158"/>
      <c r="AV100" s="158"/>
      <c r="AW100" s="158"/>
      <c r="AX100" s="158"/>
      <c r="AY100" s="158"/>
      <c r="AZ100" s="158"/>
      <c r="BA100" s="158"/>
      <c r="BB100" s="158"/>
      <c r="BC100" s="158"/>
      <c r="BD100" s="158"/>
      <c r="BE100" s="231"/>
      <c r="BF100" s="231"/>
      <c r="BG100" s="231"/>
      <c r="BH100" s="158"/>
      <c r="BI100" s="158"/>
      <c r="BJ100" s="158"/>
      <c r="BK100" s="158"/>
      <c r="BL100" s="158"/>
      <c r="BM100" s="158"/>
      <c r="BN100" s="158"/>
      <c r="BO100" s="158"/>
      <c r="BP100" s="158"/>
      <c r="BQ100" s="158"/>
      <c r="BR100" s="158"/>
      <c r="BS100" s="158"/>
      <c r="BT100" s="158"/>
      <c r="BU100" s="158"/>
      <c r="BV100" s="158"/>
      <c r="BW100" s="158"/>
      <c r="BX100" s="158"/>
      <c r="BY100" s="158"/>
      <c r="BZ100" s="158"/>
      <c r="CA100" s="158"/>
      <c r="CB100" s="158"/>
      <c r="CC100" s="158"/>
      <c r="CD100" s="158"/>
      <c r="CE100" s="158"/>
      <c r="CF100" s="158"/>
      <c r="CG100" s="158"/>
      <c r="CH100" s="158"/>
      <c r="CI100" s="158"/>
      <c r="CJ100" s="158"/>
      <c r="CK100" s="158"/>
      <c r="CL100" s="158"/>
      <c r="CM100" s="158"/>
      <c r="CN100" s="158"/>
      <c r="CO100" s="158"/>
      <c r="CP100" s="158"/>
      <c r="CQ100" s="158"/>
      <c r="CR100" s="158"/>
      <c r="CS100" s="158"/>
      <c r="CT100" s="158"/>
      <c r="CU100" s="158"/>
      <c r="CV100" s="158"/>
      <c r="CW100" s="158"/>
      <c r="CX100" s="158"/>
      <c r="CY100" s="158"/>
      <c r="CZ100" s="158"/>
      <c r="DA100" s="158"/>
    </row>
    <row r="101" spans="27:105" ht="12.75">
      <c r="AA101" s="187"/>
      <c r="AJ101" s="158"/>
      <c r="AK101" s="158"/>
      <c r="AL101" s="158"/>
      <c r="AM101" s="158"/>
      <c r="AN101" s="158"/>
      <c r="AO101" s="158"/>
      <c r="AP101" s="158"/>
      <c r="AQ101" s="158"/>
      <c r="AR101" s="158"/>
      <c r="AS101" s="158"/>
      <c r="AT101" s="158"/>
      <c r="AU101" s="158"/>
      <c r="AV101" s="158"/>
      <c r="AW101" s="158"/>
      <c r="AX101" s="158"/>
      <c r="AY101" s="158"/>
      <c r="AZ101" s="158"/>
      <c r="BA101" s="158"/>
      <c r="BB101" s="158"/>
      <c r="BC101" s="158"/>
      <c r="BD101" s="158"/>
      <c r="BE101" s="231"/>
      <c r="BF101" s="231"/>
      <c r="BG101" s="231"/>
      <c r="BH101" s="158"/>
      <c r="BI101" s="158"/>
      <c r="BJ101" s="158"/>
      <c r="BK101" s="158"/>
      <c r="BL101" s="158"/>
      <c r="BM101" s="158"/>
      <c r="BN101" s="158"/>
      <c r="BO101" s="158"/>
      <c r="BP101" s="158"/>
      <c r="BQ101" s="158"/>
      <c r="BR101" s="158"/>
      <c r="BS101" s="158"/>
      <c r="BT101" s="158"/>
      <c r="BU101" s="158"/>
      <c r="BV101" s="158"/>
      <c r="BW101" s="158"/>
      <c r="BX101" s="158"/>
      <c r="BY101" s="158"/>
      <c r="BZ101" s="158"/>
      <c r="CA101" s="158"/>
      <c r="CB101" s="158"/>
      <c r="CC101" s="158"/>
      <c r="CD101" s="158"/>
      <c r="CE101" s="158"/>
      <c r="CF101" s="158"/>
      <c r="CG101" s="158"/>
      <c r="CH101" s="158"/>
      <c r="CI101" s="158"/>
      <c r="CJ101" s="158"/>
      <c r="CK101" s="158"/>
      <c r="CL101" s="158"/>
      <c r="CM101" s="158"/>
      <c r="CN101" s="158"/>
      <c r="CO101" s="158"/>
      <c r="CP101" s="158"/>
      <c r="CQ101" s="158"/>
      <c r="CR101" s="158"/>
      <c r="CS101" s="158"/>
      <c r="CT101" s="158"/>
      <c r="CU101" s="158"/>
      <c r="CV101" s="158"/>
      <c r="CW101" s="158"/>
      <c r="CX101" s="158"/>
      <c r="CY101" s="158"/>
      <c r="CZ101" s="158"/>
      <c r="DA101" s="158"/>
    </row>
    <row r="102" spans="27:105" ht="12.75">
      <c r="AA102" s="187"/>
      <c r="AJ102" s="158"/>
      <c r="AK102" s="158"/>
      <c r="AL102" s="158"/>
      <c r="AM102" s="158"/>
      <c r="AN102" s="158"/>
      <c r="AO102" s="158"/>
      <c r="AP102" s="158"/>
      <c r="AQ102" s="158"/>
      <c r="AR102" s="158"/>
      <c r="AS102" s="158"/>
      <c r="AT102" s="158"/>
      <c r="AU102" s="158"/>
      <c r="AV102" s="158"/>
      <c r="AW102" s="158"/>
      <c r="AX102" s="158"/>
      <c r="AY102" s="158"/>
      <c r="AZ102" s="158"/>
      <c r="BA102" s="158"/>
      <c r="BB102" s="158"/>
      <c r="BC102" s="158"/>
      <c r="BD102" s="158"/>
      <c r="BE102" s="231"/>
      <c r="BF102" s="231"/>
      <c r="BG102" s="231"/>
      <c r="BH102" s="158"/>
      <c r="BI102" s="158"/>
      <c r="BJ102" s="158"/>
      <c r="BK102" s="158"/>
      <c r="BL102" s="158"/>
      <c r="BM102" s="158"/>
      <c r="BN102" s="158"/>
      <c r="BO102" s="158"/>
      <c r="BP102" s="158"/>
      <c r="BQ102" s="158"/>
      <c r="BR102" s="158"/>
      <c r="BS102" s="158"/>
      <c r="BT102" s="158"/>
      <c r="BU102" s="158"/>
      <c r="BV102" s="158"/>
      <c r="BW102" s="158"/>
      <c r="BX102" s="158"/>
      <c r="BY102" s="158"/>
      <c r="BZ102" s="158"/>
      <c r="CA102" s="158"/>
      <c r="CB102" s="158"/>
      <c r="CC102" s="158"/>
      <c r="CD102" s="158"/>
      <c r="CE102" s="158"/>
      <c r="CF102" s="158"/>
      <c r="CG102" s="158"/>
      <c r="CH102" s="158"/>
      <c r="CI102" s="158"/>
      <c r="CJ102" s="158"/>
      <c r="CK102" s="158"/>
      <c r="CL102" s="158"/>
      <c r="CM102" s="158"/>
      <c r="CN102" s="158"/>
      <c r="CO102" s="158"/>
      <c r="CP102" s="158"/>
      <c r="CQ102" s="158"/>
      <c r="CR102" s="158"/>
      <c r="CS102" s="158"/>
      <c r="CT102" s="158"/>
      <c r="CU102" s="158"/>
      <c r="CV102" s="158"/>
      <c r="CW102" s="158"/>
      <c r="CX102" s="158"/>
      <c r="CY102" s="158"/>
      <c r="CZ102" s="158"/>
      <c r="DA102" s="158"/>
    </row>
    <row r="103" spans="27:105" ht="12.75">
      <c r="AA103" s="187"/>
      <c r="AJ103" s="158"/>
      <c r="AK103" s="158"/>
      <c r="AL103" s="158"/>
      <c r="AM103" s="158"/>
      <c r="AN103" s="158"/>
      <c r="AO103" s="158"/>
      <c r="AP103" s="158"/>
      <c r="AQ103" s="158"/>
      <c r="AR103" s="158"/>
      <c r="AS103" s="158"/>
      <c r="AT103" s="158"/>
      <c r="AU103" s="158"/>
      <c r="AV103" s="158"/>
      <c r="AW103" s="158"/>
      <c r="AX103" s="158"/>
      <c r="AY103" s="158"/>
      <c r="AZ103" s="158"/>
      <c r="BA103" s="158"/>
      <c r="BB103" s="158"/>
      <c r="BC103" s="158"/>
      <c r="BD103" s="158"/>
      <c r="BE103" s="231"/>
      <c r="BF103" s="231"/>
      <c r="BG103" s="231"/>
      <c r="BH103" s="158"/>
      <c r="BI103" s="158"/>
      <c r="BJ103" s="158"/>
      <c r="BK103" s="158"/>
      <c r="BL103" s="158"/>
      <c r="BM103" s="158"/>
      <c r="BN103" s="158"/>
      <c r="BO103" s="158"/>
      <c r="BP103" s="158"/>
      <c r="BQ103" s="158"/>
      <c r="BR103" s="158"/>
      <c r="BS103" s="158"/>
      <c r="BT103" s="158"/>
      <c r="BU103" s="158"/>
      <c r="BV103" s="158"/>
      <c r="BW103" s="158"/>
      <c r="BX103" s="158"/>
      <c r="BY103" s="158"/>
      <c r="BZ103" s="158"/>
      <c r="CA103" s="158"/>
      <c r="CB103" s="158"/>
      <c r="CC103" s="158"/>
      <c r="CD103" s="158"/>
      <c r="CE103" s="158"/>
      <c r="CF103" s="158"/>
      <c r="CG103" s="158"/>
      <c r="CH103" s="158"/>
      <c r="CI103" s="158"/>
      <c r="CJ103" s="158"/>
      <c r="CK103" s="158"/>
      <c r="CL103" s="158"/>
      <c r="CM103" s="158"/>
      <c r="CN103" s="158"/>
      <c r="CO103" s="158"/>
      <c r="CP103" s="158"/>
      <c r="CQ103" s="158"/>
      <c r="CR103" s="158"/>
      <c r="CS103" s="158"/>
      <c r="CT103" s="158"/>
      <c r="CU103" s="158"/>
      <c r="CV103" s="158"/>
      <c r="CW103" s="158"/>
      <c r="CX103" s="158"/>
      <c r="CY103" s="158"/>
      <c r="CZ103" s="158"/>
      <c r="DA103" s="158"/>
    </row>
    <row r="104" spans="27:105" ht="12.75">
      <c r="AA104" s="187"/>
      <c r="AJ104" s="158"/>
      <c r="AK104" s="158"/>
      <c r="AL104" s="158"/>
      <c r="AM104" s="158"/>
      <c r="AN104" s="158"/>
      <c r="AO104" s="158"/>
      <c r="AP104" s="158"/>
      <c r="AQ104" s="158"/>
      <c r="AR104" s="158"/>
      <c r="AS104" s="158"/>
      <c r="AT104" s="158"/>
      <c r="AU104" s="158"/>
      <c r="AV104" s="158"/>
      <c r="AW104" s="158"/>
      <c r="AX104" s="158"/>
      <c r="AY104" s="158"/>
      <c r="AZ104" s="158"/>
      <c r="BA104" s="158"/>
      <c r="BB104" s="158"/>
      <c r="BC104" s="158"/>
      <c r="BD104" s="158"/>
      <c r="BE104" s="231"/>
      <c r="BF104" s="231"/>
      <c r="BG104" s="231"/>
      <c r="BH104" s="158"/>
      <c r="BI104" s="158"/>
      <c r="BJ104" s="158"/>
      <c r="BK104" s="158"/>
      <c r="BL104" s="158"/>
      <c r="BM104" s="158"/>
      <c r="BN104" s="158"/>
      <c r="BO104" s="158"/>
      <c r="BP104" s="158"/>
      <c r="BQ104" s="158"/>
      <c r="BR104" s="158"/>
      <c r="BS104" s="158"/>
      <c r="BT104" s="158"/>
      <c r="BU104" s="158"/>
      <c r="BV104" s="158"/>
      <c r="BW104" s="158"/>
      <c r="BX104" s="158"/>
      <c r="BY104" s="158"/>
      <c r="BZ104" s="158"/>
      <c r="CA104" s="158"/>
      <c r="CB104" s="158"/>
      <c r="CC104" s="158"/>
      <c r="CD104" s="158"/>
      <c r="CE104" s="158"/>
      <c r="CF104" s="158"/>
      <c r="CG104" s="158"/>
      <c r="CH104" s="158"/>
      <c r="CI104" s="158"/>
      <c r="CJ104" s="158"/>
      <c r="CK104" s="158"/>
      <c r="CL104" s="158"/>
      <c r="CM104" s="158"/>
      <c r="CN104" s="158"/>
      <c r="CO104" s="158"/>
      <c r="CP104" s="158"/>
      <c r="CQ104" s="158"/>
      <c r="CR104" s="158"/>
      <c r="CS104" s="158"/>
      <c r="CT104" s="158"/>
      <c r="CU104" s="158"/>
      <c r="CV104" s="158"/>
      <c r="CW104" s="158"/>
      <c r="CX104" s="158"/>
      <c r="CY104" s="158"/>
      <c r="CZ104" s="158"/>
      <c r="DA104" s="158"/>
    </row>
    <row r="105" spans="27:105" ht="12.75">
      <c r="AA105" s="187"/>
      <c r="AJ105" s="158"/>
      <c r="AK105" s="158"/>
      <c r="AL105" s="158"/>
      <c r="AM105" s="158"/>
      <c r="AN105" s="158"/>
      <c r="AO105" s="158"/>
      <c r="AP105" s="158"/>
      <c r="AQ105" s="158"/>
      <c r="AR105" s="158"/>
      <c r="AS105" s="158"/>
      <c r="AT105" s="158"/>
      <c r="AU105" s="158"/>
      <c r="AV105" s="158"/>
      <c r="AW105" s="158"/>
      <c r="AX105" s="158"/>
      <c r="AY105" s="158"/>
      <c r="AZ105" s="158"/>
      <c r="BA105" s="158"/>
      <c r="BB105" s="158"/>
      <c r="BC105" s="158"/>
      <c r="BD105" s="158"/>
      <c r="BE105" s="231"/>
      <c r="BF105" s="231"/>
      <c r="BG105" s="231"/>
      <c r="BH105" s="158"/>
      <c r="BI105" s="158"/>
      <c r="BJ105" s="158"/>
      <c r="BK105" s="158"/>
      <c r="BL105" s="158"/>
      <c r="BM105" s="158"/>
      <c r="BN105" s="158"/>
      <c r="BO105" s="158"/>
      <c r="BP105" s="158"/>
      <c r="BQ105" s="158"/>
      <c r="BR105" s="158"/>
      <c r="BS105" s="158"/>
      <c r="BT105" s="158"/>
      <c r="BU105" s="158"/>
      <c r="BV105" s="158"/>
      <c r="BW105" s="158"/>
      <c r="BX105" s="158"/>
      <c r="BY105" s="158"/>
      <c r="BZ105" s="158"/>
      <c r="CA105" s="158"/>
      <c r="CB105" s="158"/>
      <c r="CC105" s="158"/>
      <c r="CD105" s="158"/>
      <c r="CE105" s="158"/>
      <c r="CF105" s="158"/>
      <c r="CG105" s="158"/>
      <c r="CH105" s="158"/>
      <c r="CI105" s="158"/>
      <c r="CJ105" s="158"/>
      <c r="CK105" s="158"/>
      <c r="CL105" s="158"/>
      <c r="CM105" s="158"/>
      <c r="CN105" s="158"/>
      <c r="CO105" s="158"/>
      <c r="CP105" s="158"/>
      <c r="CQ105" s="158"/>
      <c r="CR105" s="158"/>
      <c r="CS105" s="158"/>
      <c r="CT105" s="158"/>
      <c r="CU105" s="158"/>
      <c r="CV105" s="158"/>
      <c r="CW105" s="158"/>
      <c r="CX105" s="158"/>
      <c r="CY105" s="158"/>
      <c r="CZ105" s="158"/>
      <c r="DA105" s="158"/>
    </row>
    <row r="106" spans="27:105" ht="12.75">
      <c r="AA106" s="187"/>
      <c r="AJ106" s="158"/>
      <c r="AK106" s="158"/>
      <c r="AL106" s="158"/>
      <c r="AM106" s="158"/>
      <c r="AN106" s="158"/>
      <c r="AO106" s="158"/>
      <c r="AP106" s="158"/>
      <c r="AQ106" s="158"/>
      <c r="AR106" s="158"/>
      <c r="AS106" s="158"/>
      <c r="AT106" s="158"/>
      <c r="AU106" s="158"/>
      <c r="AV106" s="158"/>
      <c r="AW106" s="158"/>
      <c r="AX106" s="158"/>
      <c r="AY106" s="158"/>
      <c r="AZ106" s="158"/>
      <c r="BA106" s="158"/>
      <c r="BB106" s="158"/>
      <c r="BC106" s="158"/>
      <c r="BD106" s="158"/>
      <c r="BE106" s="231"/>
      <c r="BF106" s="231"/>
      <c r="BG106" s="231"/>
      <c r="BH106" s="158"/>
      <c r="BI106" s="158"/>
      <c r="BJ106" s="158"/>
      <c r="BK106" s="158"/>
      <c r="BL106" s="158"/>
      <c r="BM106" s="158"/>
      <c r="BN106" s="158"/>
      <c r="BO106" s="158"/>
      <c r="BP106" s="158"/>
      <c r="BQ106" s="158"/>
      <c r="BR106" s="158"/>
      <c r="BS106" s="158"/>
      <c r="BT106" s="158"/>
      <c r="BU106" s="158"/>
      <c r="BV106" s="158"/>
      <c r="BW106" s="158"/>
      <c r="BX106" s="158"/>
      <c r="BY106" s="158"/>
      <c r="BZ106" s="158"/>
      <c r="CA106" s="158"/>
      <c r="CB106" s="158"/>
      <c r="CC106" s="158"/>
      <c r="CD106" s="158"/>
      <c r="CE106" s="158"/>
      <c r="CF106" s="158"/>
      <c r="CG106" s="158"/>
      <c r="CH106" s="158"/>
      <c r="CI106" s="158"/>
      <c r="CJ106" s="158"/>
      <c r="CK106" s="158"/>
      <c r="CL106" s="158"/>
      <c r="CM106" s="158"/>
      <c r="CN106" s="158"/>
      <c r="CO106" s="158"/>
      <c r="CP106" s="158"/>
      <c r="CQ106" s="158"/>
      <c r="CR106" s="158"/>
      <c r="CS106" s="158"/>
      <c r="CT106" s="158"/>
      <c r="CU106" s="158"/>
      <c r="CV106" s="158"/>
      <c r="CW106" s="158"/>
      <c r="CX106" s="158"/>
      <c r="CY106" s="158"/>
      <c r="CZ106" s="158"/>
      <c r="DA106" s="158"/>
    </row>
    <row r="107" spans="27:105" ht="12.75">
      <c r="AA107" s="187"/>
      <c r="AJ107" s="158"/>
      <c r="AK107" s="158"/>
      <c r="AL107" s="158"/>
      <c r="AM107" s="158"/>
      <c r="AN107" s="158"/>
      <c r="AO107" s="158"/>
      <c r="AP107" s="158"/>
      <c r="AQ107" s="158"/>
      <c r="AR107" s="158"/>
      <c r="AS107" s="158"/>
      <c r="AT107" s="158"/>
      <c r="AU107" s="158"/>
      <c r="AV107" s="158"/>
      <c r="AW107" s="158"/>
      <c r="AX107" s="158"/>
      <c r="AY107" s="158"/>
      <c r="AZ107" s="158"/>
      <c r="BA107" s="158"/>
      <c r="BB107" s="158"/>
      <c r="BC107" s="158"/>
      <c r="BD107" s="158"/>
      <c r="BE107" s="231"/>
      <c r="BF107" s="231"/>
      <c r="BG107" s="231"/>
      <c r="BH107" s="158"/>
      <c r="BI107" s="158"/>
      <c r="BJ107" s="158"/>
      <c r="BK107" s="158"/>
      <c r="BL107" s="158"/>
      <c r="BM107" s="158"/>
      <c r="BN107" s="158"/>
      <c r="BO107" s="158"/>
      <c r="BP107" s="158"/>
      <c r="BQ107" s="158"/>
      <c r="BR107" s="158"/>
      <c r="BS107" s="158"/>
      <c r="BT107" s="158"/>
      <c r="BU107" s="158"/>
      <c r="BV107" s="158"/>
      <c r="BW107" s="158"/>
      <c r="BX107" s="158"/>
      <c r="BY107" s="158"/>
      <c r="BZ107" s="158"/>
      <c r="CA107" s="158"/>
      <c r="CB107" s="158"/>
      <c r="CC107" s="158"/>
      <c r="CD107" s="158"/>
      <c r="CE107" s="158"/>
      <c r="CF107" s="158"/>
      <c r="CG107" s="158"/>
      <c r="CH107" s="158"/>
      <c r="CI107" s="158"/>
      <c r="CJ107" s="158"/>
      <c r="CK107" s="158"/>
      <c r="CL107" s="158"/>
      <c r="CM107" s="158"/>
      <c r="CN107" s="158"/>
      <c r="CO107" s="158"/>
      <c r="CP107" s="158"/>
      <c r="CQ107" s="158"/>
      <c r="CR107" s="158"/>
      <c r="CS107" s="158"/>
      <c r="CT107" s="158"/>
      <c r="CU107" s="158"/>
      <c r="CV107" s="158"/>
      <c r="CW107" s="158"/>
      <c r="CX107" s="158"/>
      <c r="CY107" s="158"/>
      <c r="CZ107" s="158"/>
      <c r="DA107" s="158"/>
    </row>
    <row r="108" spans="27:105" ht="12.75">
      <c r="AA108" s="187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158"/>
      <c r="BB108" s="158"/>
      <c r="BC108" s="158"/>
      <c r="BD108" s="158"/>
      <c r="BE108" s="231"/>
      <c r="BF108" s="231"/>
      <c r="BG108" s="231"/>
      <c r="BH108" s="158"/>
      <c r="BI108" s="158"/>
      <c r="BJ108" s="158"/>
      <c r="BK108" s="158"/>
      <c r="BL108" s="158"/>
      <c r="BM108" s="158"/>
      <c r="BN108" s="158"/>
      <c r="BO108" s="158"/>
      <c r="BP108" s="158"/>
      <c r="BQ108" s="158"/>
      <c r="BR108" s="158"/>
      <c r="BS108" s="158"/>
      <c r="BT108" s="158"/>
      <c r="BU108" s="158"/>
      <c r="BV108" s="158"/>
      <c r="BW108" s="158"/>
      <c r="BX108" s="158"/>
      <c r="BY108" s="158"/>
      <c r="BZ108" s="158"/>
      <c r="CA108" s="158"/>
      <c r="CB108" s="158"/>
      <c r="CC108" s="158"/>
      <c r="CD108" s="158"/>
      <c r="CE108" s="158"/>
      <c r="CF108" s="158"/>
      <c r="CG108" s="158"/>
      <c r="CH108" s="158"/>
      <c r="CI108" s="158"/>
      <c r="CJ108" s="158"/>
      <c r="CK108" s="158"/>
      <c r="CL108" s="158"/>
      <c r="CM108" s="158"/>
      <c r="CN108" s="158"/>
      <c r="CO108" s="158"/>
      <c r="CP108" s="158"/>
      <c r="CQ108" s="158"/>
      <c r="CR108" s="158"/>
      <c r="CS108" s="158"/>
      <c r="CT108" s="158"/>
      <c r="CU108" s="158"/>
      <c r="CV108" s="158"/>
      <c r="CW108" s="158"/>
      <c r="CX108" s="158"/>
      <c r="CY108" s="158"/>
      <c r="CZ108" s="158"/>
      <c r="DA108" s="158"/>
    </row>
    <row r="109" spans="27:105" ht="12.75">
      <c r="AA109" s="187"/>
      <c r="AJ109" s="158"/>
      <c r="AK109" s="158"/>
      <c r="AL109" s="158"/>
      <c r="AM109" s="158"/>
      <c r="AN109" s="158"/>
      <c r="AO109" s="158"/>
      <c r="AP109" s="158"/>
      <c r="AQ109" s="158"/>
      <c r="AR109" s="158"/>
      <c r="AS109" s="158"/>
      <c r="AT109" s="158"/>
      <c r="AU109" s="158"/>
      <c r="AV109" s="158"/>
      <c r="AW109" s="158"/>
      <c r="AX109" s="158"/>
      <c r="AY109" s="158"/>
      <c r="AZ109" s="158"/>
      <c r="BA109" s="158"/>
      <c r="BB109" s="158"/>
      <c r="BC109" s="158"/>
      <c r="BD109" s="158"/>
      <c r="BE109" s="231"/>
      <c r="BF109" s="231"/>
      <c r="BG109" s="231"/>
      <c r="BH109" s="158"/>
      <c r="BI109" s="158"/>
      <c r="BJ109" s="158"/>
      <c r="BK109" s="158"/>
      <c r="BL109" s="158"/>
      <c r="BM109" s="158"/>
      <c r="BN109" s="158"/>
      <c r="BO109" s="158"/>
      <c r="BP109" s="158"/>
      <c r="BQ109" s="158"/>
      <c r="BR109" s="158"/>
      <c r="BS109" s="158"/>
      <c r="BT109" s="158"/>
      <c r="BU109" s="158"/>
      <c r="BV109" s="158"/>
      <c r="BW109" s="158"/>
      <c r="BX109" s="158"/>
      <c r="BY109" s="158"/>
      <c r="BZ109" s="158"/>
      <c r="CA109" s="158"/>
      <c r="CB109" s="158"/>
      <c r="CC109" s="158"/>
      <c r="CD109" s="158"/>
      <c r="CE109" s="158"/>
      <c r="CF109" s="158"/>
      <c r="CG109" s="158"/>
      <c r="CH109" s="158"/>
      <c r="CI109" s="158"/>
      <c r="CJ109" s="158"/>
      <c r="CK109" s="158"/>
      <c r="CL109" s="158"/>
      <c r="CM109" s="158"/>
      <c r="CN109" s="158"/>
      <c r="CO109" s="158"/>
      <c r="CP109" s="158"/>
      <c r="CQ109" s="158"/>
      <c r="CR109" s="158"/>
      <c r="CS109" s="158"/>
      <c r="CT109" s="158"/>
      <c r="CU109" s="158"/>
      <c r="CV109" s="158"/>
      <c r="CW109" s="158"/>
      <c r="CX109" s="158"/>
      <c r="CY109" s="158"/>
      <c r="CZ109" s="158"/>
      <c r="DA109" s="158"/>
    </row>
    <row r="110" spans="27:105" ht="12.75">
      <c r="AA110" s="187"/>
      <c r="AJ110" s="158"/>
      <c r="AK110" s="158"/>
      <c r="AL110" s="158"/>
      <c r="AM110" s="158"/>
      <c r="AN110" s="158"/>
      <c r="AO110" s="158"/>
      <c r="AP110" s="158"/>
      <c r="AQ110" s="158"/>
      <c r="AR110" s="158"/>
      <c r="AS110" s="158"/>
      <c r="AT110" s="158"/>
      <c r="AU110" s="158"/>
      <c r="AV110" s="158"/>
      <c r="AW110" s="158"/>
      <c r="AX110" s="158"/>
      <c r="AY110" s="158"/>
      <c r="AZ110" s="158"/>
      <c r="BA110" s="158"/>
      <c r="BB110" s="158"/>
      <c r="BC110" s="158"/>
      <c r="BD110" s="158"/>
      <c r="BE110" s="231"/>
      <c r="BF110" s="231"/>
      <c r="BG110" s="231"/>
      <c r="BH110" s="158"/>
      <c r="BI110" s="158"/>
      <c r="BJ110" s="158"/>
      <c r="BK110" s="158"/>
      <c r="BL110" s="158"/>
      <c r="BM110" s="158"/>
      <c r="BN110" s="158"/>
      <c r="BO110" s="158"/>
      <c r="BP110" s="158"/>
      <c r="BQ110" s="158"/>
      <c r="BR110" s="158"/>
      <c r="BS110" s="158"/>
      <c r="BT110" s="158"/>
      <c r="BU110" s="158"/>
      <c r="BV110" s="158"/>
      <c r="BW110" s="158"/>
      <c r="BX110" s="158"/>
      <c r="BY110" s="158"/>
      <c r="BZ110" s="158"/>
      <c r="CA110" s="158"/>
      <c r="CB110" s="158"/>
      <c r="CC110" s="158"/>
      <c r="CD110" s="158"/>
      <c r="CE110" s="158"/>
      <c r="CF110" s="158"/>
      <c r="CG110" s="158"/>
      <c r="CH110" s="158"/>
      <c r="CI110" s="158"/>
      <c r="CJ110" s="158"/>
      <c r="CK110" s="158"/>
      <c r="CL110" s="158"/>
      <c r="CM110" s="158"/>
      <c r="CN110" s="158"/>
      <c r="CO110" s="158"/>
      <c r="CP110" s="158"/>
      <c r="CQ110" s="158"/>
      <c r="CR110" s="158"/>
      <c r="CS110" s="158"/>
      <c r="CT110" s="158"/>
      <c r="CU110" s="158"/>
      <c r="CV110" s="158"/>
      <c r="CW110" s="158"/>
      <c r="CX110" s="158"/>
      <c r="CY110" s="158"/>
      <c r="CZ110" s="158"/>
      <c r="DA110" s="158"/>
    </row>
    <row r="111" spans="27:105" ht="12.75">
      <c r="AA111" s="187"/>
      <c r="AJ111" s="158"/>
      <c r="AK111" s="158"/>
      <c r="AL111" s="158"/>
      <c r="AM111" s="158"/>
      <c r="AN111" s="158"/>
      <c r="AO111" s="158"/>
      <c r="AP111" s="158"/>
      <c r="AQ111" s="158"/>
      <c r="AR111" s="158"/>
      <c r="AS111" s="158"/>
      <c r="AT111" s="158"/>
      <c r="AU111" s="158"/>
      <c r="AV111" s="158"/>
      <c r="AW111" s="158"/>
      <c r="AX111" s="158"/>
      <c r="AY111" s="158"/>
      <c r="AZ111" s="158"/>
      <c r="BA111" s="158"/>
      <c r="BB111" s="158"/>
      <c r="BC111" s="158"/>
      <c r="BD111" s="158"/>
      <c r="BE111" s="231"/>
      <c r="BF111" s="231"/>
      <c r="BG111" s="231"/>
      <c r="BH111" s="158"/>
      <c r="BI111" s="158"/>
      <c r="BJ111" s="158"/>
      <c r="BK111" s="158"/>
      <c r="BL111" s="158"/>
      <c r="BM111" s="158"/>
      <c r="BN111" s="158"/>
      <c r="BO111" s="158"/>
      <c r="BP111" s="158"/>
      <c r="BQ111" s="158"/>
      <c r="BR111" s="158"/>
      <c r="BS111" s="158"/>
      <c r="BT111" s="158"/>
      <c r="BU111" s="158"/>
      <c r="BV111" s="158"/>
      <c r="BW111" s="158"/>
      <c r="BX111" s="158"/>
      <c r="BY111" s="158"/>
      <c r="BZ111" s="158"/>
      <c r="CA111" s="158"/>
      <c r="CB111" s="158"/>
      <c r="CC111" s="158"/>
      <c r="CD111" s="158"/>
      <c r="CE111" s="158"/>
      <c r="CF111" s="158"/>
      <c r="CG111" s="158"/>
      <c r="CH111" s="158"/>
      <c r="CI111" s="158"/>
      <c r="CJ111" s="158"/>
      <c r="CK111" s="158"/>
      <c r="CL111" s="158"/>
      <c r="CM111" s="158"/>
      <c r="CN111" s="158"/>
      <c r="CO111" s="158"/>
      <c r="CP111" s="158"/>
      <c r="CQ111" s="158"/>
      <c r="CR111" s="158"/>
      <c r="CS111" s="158"/>
      <c r="CT111" s="158"/>
      <c r="CU111" s="158"/>
      <c r="CV111" s="158"/>
      <c r="CW111" s="158"/>
      <c r="CX111" s="158"/>
      <c r="CY111" s="158"/>
      <c r="CZ111" s="158"/>
      <c r="DA111" s="158"/>
    </row>
    <row r="112" spans="27:105" ht="12.75">
      <c r="AA112" s="187"/>
      <c r="AJ112" s="158"/>
      <c r="AK112" s="158"/>
      <c r="AL112" s="158"/>
      <c r="AM112" s="158"/>
      <c r="AN112" s="158"/>
      <c r="AO112" s="158"/>
      <c r="AP112" s="158"/>
      <c r="AQ112" s="158"/>
      <c r="AR112" s="158"/>
      <c r="AS112" s="158"/>
      <c r="AT112" s="158"/>
      <c r="AU112" s="158"/>
      <c r="AV112" s="158"/>
      <c r="AW112" s="158"/>
      <c r="AX112" s="158"/>
      <c r="AY112" s="158"/>
      <c r="AZ112" s="158"/>
      <c r="BA112" s="158"/>
      <c r="BB112" s="158"/>
      <c r="BC112" s="158"/>
      <c r="BD112" s="158"/>
      <c r="BE112" s="231"/>
      <c r="BF112" s="231"/>
      <c r="BG112" s="231"/>
      <c r="BH112" s="158"/>
      <c r="BI112" s="158"/>
      <c r="BJ112" s="158"/>
      <c r="BK112" s="158"/>
      <c r="BL112" s="158"/>
      <c r="BM112" s="158"/>
      <c r="BN112" s="158"/>
      <c r="BO112" s="158"/>
      <c r="BP112" s="158"/>
      <c r="BQ112" s="158"/>
      <c r="BR112" s="158"/>
      <c r="BS112" s="158"/>
      <c r="BT112" s="158"/>
      <c r="BU112" s="158"/>
      <c r="BV112" s="158"/>
      <c r="BW112" s="158"/>
      <c r="BX112" s="158"/>
      <c r="BY112" s="158"/>
      <c r="BZ112" s="158"/>
      <c r="CA112" s="158"/>
      <c r="CB112" s="158"/>
      <c r="CC112" s="158"/>
      <c r="CD112" s="158"/>
      <c r="CE112" s="158"/>
      <c r="CF112" s="158"/>
      <c r="CG112" s="158"/>
      <c r="CH112" s="158"/>
      <c r="CI112" s="158"/>
      <c r="CJ112" s="158"/>
      <c r="CK112" s="158"/>
      <c r="CL112" s="158"/>
      <c r="CM112" s="158"/>
      <c r="CN112" s="158"/>
      <c r="CO112" s="158"/>
      <c r="CP112" s="158"/>
      <c r="CQ112" s="158"/>
      <c r="CR112" s="158"/>
      <c r="CS112" s="158"/>
      <c r="CT112" s="158"/>
      <c r="CU112" s="158"/>
      <c r="CV112" s="158"/>
      <c r="CW112" s="158"/>
      <c r="CX112" s="158"/>
      <c r="CY112" s="158"/>
      <c r="CZ112" s="158"/>
      <c r="DA112" s="158"/>
    </row>
    <row r="113" spans="27:105" ht="12.75">
      <c r="AA113" s="187"/>
      <c r="AJ113" s="158"/>
      <c r="AK113" s="158"/>
      <c r="AL113" s="158"/>
      <c r="AM113" s="158"/>
      <c r="AN113" s="158"/>
      <c r="AO113" s="158"/>
      <c r="AP113" s="158"/>
      <c r="AQ113" s="158"/>
      <c r="AR113" s="158"/>
      <c r="AS113" s="158"/>
      <c r="AT113" s="158"/>
      <c r="AU113" s="158"/>
      <c r="AV113" s="158"/>
      <c r="AW113" s="158"/>
      <c r="AX113" s="158"/>
      <c r="AY113" s="158"/>
      <c r="AZ113" s="158"/>
      <c r="BA113" s="158"/>
      <c r="BB113" s="158"/>
      <c r="BC113" s="158"/>
      <c r="BD113" s="158"/>
      <c r="BE113" s="231"/>
      <c r="BF113" s="231"/>
      <c r="BG113" s="231"/>
      <c r="BH113" s="158"/>
      <c r="BI113" s="158"/>
      <c r="BJ113" s="158"/>
      <c r="BK113" s="158"/>
      <c r="BL113" s="158"/>
      <c r="BM113" s="158"/>
      <c r="BN113" s="158"/>
      <c r="BO113" s="158"/>
      <c r="BP113" s="158"/>
      <c r="BQ113" s="158"/>
      <c r="BR113" s="158"/>
      <c r="BS113" s="158"/>
      <c r="BT113" s="158"/>
      <c r="BU113" s="158"/>
      <c r="BV113" s="158"/>
      <c r="BW113" s="158"/>
      <c r="BX113" s="158"/>
      <c r="BY113" s="158"/>
      <c r="BZ113" s="158"/>
      <c r="CA113" s="158"/>
      <c r="CB113" s="158"/>
      <c r="CC113" s="158"/>
      <c r="CD113" s="158"/>
      <c r="CE113" s="158"/>
      <c r="CF113" s="158"/>
      <c r="CG113" s="158"/>
      <c r="CH113" s="158"/>
      <c r="CI113" s="158"/>
      <c r="CJ113" s="158"/>
      <c r="CK113" s="158"/>
      <c r="CL113" s="158"/>
      <c r="CM113" s="158"/>
      <c r="CN113" s="158"/>
      <c r="CO113" s="158"/>
      <c r="CP113" s="158"/>
      <c r="CQ113" s="158"/>
      <c r="CR113" s="158"/>
      <c r="CS113" s="158"/>
      <c r="CT113" s="158"/>
      <c r="CU113" s="158"/>
      <c r="CV113" s="158"/>
      <c r="CW113" s="158"/>
      <c r="CX113" s="158"/>
      <c r="CY113" s="158"/>
      <c r="CZ113" s="158"/>
      <c r="DA113" s="158"/>
    </row>
    <row r="114" spans="27:105" ht="12.75">
      <c r="AA114" s="187"/>
      <c r="AJ114" s="158"/>
      <c r="AK114" s="158"/>
      <c r="AL114" s="158"/>
      <c r="AM114" s="158"/>
      <c r="AN114" s="158"/>
      <c r="AO114" s="158"/>
      <c r="AP114" s="158"/>
      <c r="AQ114" s="158"/>
      <c r="AR114" s="158"/>
      <c r="AS114" s="158"/>
      <c r="AT114" s="158"/>
      <c r="AU114" s="158"/>
      <c r="AV114" s="158"/>
      <c r="AW114" s="158"/>
      <c r="AX114" s="158"/>
      <c r="AY114" s="158"/>
      <c r="AZ114" s="158"/>
      <c r="BA114" s="158"/>
      <c r="BB114" s="158"/>
      <c r="BC114" s="158"/>
      <c r="BD114" s="158"/>
      <c r="BE114" s="231"/>
      <c r="BF114" s="231"/>
      <c r="BG114" s="231"/>
      <c r="BH114" s="158"/>
      <c r="BI114" s="158"/>
      <c r="BJ114" s="158"/>
      <c r="BK114" s="158"/>
      <c r="BL114" s="158"/>
      <c r="BM114" s="158"/>
      <c r="BN114" s="158"/>
      <c r="BO114" s="158"/>
      <c r="BP114" s="158"/>
      <c r="BQ114" s="158"/>
      <c r="BR114" s="158"/>
      <c r="BS114" s="158"/>
      <c r="BT114" s="158"/>
      <c r="BU114" s="158"/>
      <c r="BV114" s="158"/>
      <c r="BW114" s="158"/>
      <c r="BX114" s="158"/>
      <c r="BY114" s="158"/>
      <c r="BZ114" s="158"/>
      <c r="CA114" s="158"/>
      <c r="CB114" s="158"/>
      <c r="CC114" s="158"/>
      <c r="CD114" s="158"/>
      <c r="CE114" s="158"/>
      <c r="CF114" s="158"/>
      <c r="CG114" s="158"/>
      <c r="CH114" s="158"/>
      <c r="CI114" s="158"/>
      <c r="CJ114" s="158"/>
      <c r="CK114" s="158"/>
      <c r="CL114" s="158"/>
      <c r="CM114" s="158"/>
      <c r="CN114" s="158"/>
      <c r="CO114" s="158"/>
      <c r="CP114" s="158"/>
      <c r="CQ114" s="158"/>
      <c r="CR114" s="158"/>
      <c r="CS114" s="158"/>
      <c r="CT114" s="158"/>
      <c r="CU114" s="158"/>
      <c r="CV114" s="158"/>
      <c r="CW114" s="158"/>
      <c r="CX114" s="158"/>
      <c r="CY114" s="158"/>
      <c r="CZ114" s="158"/>
      <c r="DA114" s="158"/>
    </row>
    <row r="115" spans="27:105" ht="12.75">
      <c r="AA115" s="187"/>
      <c r="AJ115" s="158"/>
      <c r="AK115" s="158"/>
      <c r="AL115" s="158"/>
      <c r="AM115" s="158"/>
      <c r="AN115" s="158"/>
      <c r="AO115" s="158"/>
      <c r="AP115" s="158"/>
      <c r="AQ115" s="158"/>
      <c r="AR115" s="158"/>
      <c r="AS115" s="158"/>
      <c r="AT115" s="158"/>
      <c r="AU115" s="158"/>
      <c r="AV115" s="158"/>
      <c r="AW115" s="158"/>
      <c r="AX115" s="158"/>
      <c r="AY115" s="158"/>
      <c r="AZ115" s="158"/>
      <c r="BA115" s="158"/>
      <c r="BB115" s="158"/>
      <c r="BC115" s="158"/>
      <c r="BD115" s="158"/>
      <c r="BE115" s="231"/>
      <c r="BF115" s="231"/>
      <c r="BG115" s="231"/>
      <c r="BH115" s="158"/>
      <c r="BI115" s="158"/>
      <c r="BJ115" s="158"/>
      <c r="BK115" s="158"/>
      <c r="BL115" s="158"/>
      <c r="BM115" s="158"/>
      <c r="BN115" s="158"/>
      <c r="BO115" s="158"/>
      <c r="BP115" s="158"/>
      <c r="BQ115" s="158"/>
      <c r="BR115" s="158"/>
      <c r="BS115" s="158"/>
      <c r="BT115" s="158"/>
      <c r="BU115" s="158"/>
      <c r="BV115" s="158"/>
      <c r="BW115" s="158"/>
      <c r="BX115" s="158"/>
      <c r="BY115" s="158"/>
      <c r="BZ115" s="158"/>
      <c r="CA115" s="158"/>
      <c r="CB115" s="158"/>
      <c r="CC115" s="158"/>
      <c r="CD115" s="158"/>
      <c r="CE115" s="158"/>
      <c r="CF115" s="158"/>
      <c r="CG115" s="158"/>
      <c r="CH115" s="158"/>
      <c r="CI115" s="158"/>
      <c r="CJ115" s="158"/>
      <c r="CK115" s="158"/>
      <c r="CL115" s="158"/>
      <c r="CM115" s="158"/>
      <c r="CN115" s="158"/>
      <c r="CO115" s="158"/>
      <c r="CP115" s="158"/>
      <c r="CQ115" s="158"/>
      <c r="CR115" s="158"/>
      <c r="CS115" s="158"/>
      <c r="CT115" s="158"/>
      <c r="CU115" s="158"/>
      <c r="CV115" s="158"/>
      <c r="CW115" s="158"/>
      <c r="CX115" s="158"/>
      <c r="CY115" s="158"/>
      <c r="CZ115" s="158"/>
      <c r="DA115" s="158"/>
    </row>
    <row r="116" spans="27:105" ht="12.75">
      <c r="AA116" s="187"/>
      <c r="AJ116" s="158"/>
      <c r="AK116" s="158"/>
      <c r="AL116" s="158"/>
      <c r="AM116" s="158"/>
      <c r="AN116" s="158"/>
      <c r="AO116" s="158"/>
      <c r="AP116" s="158"/>
      <c r="AQ116" s="158"/>
      <c r="AR116" s="158"/>
      <c r="AS116" s="158"/>
      <c r="AT116" s="158"/>
      <c r="AU116" s="158"/>
      <c r="AV116" s="158"/>
      <c r="AW116" s="158"/>
      <c r="AX116" s="158"/>
      <c r="AY116" s="158"/>
      <c r="AZ116" s="158"/>
      <c r="BA116" s="158"/>
      <c r="BB116" s="158"/>
      <c r="BC116" s="158"/>
      <c r="BD116" s="158"/>
      <c r="BE116" s="231"/>
      <c r="BF116" s="231"/>
      <c r="BG116" s="231"/>
      <c r="BH116" s="158"/>
      <c r="BI116" s="158"/>
      <c r="BJ116" s="158"/>
      <c r="BK116" s="158"/>
      <c r="BL116" s="158"/>
      <c r="BM116" s="158"/>
      <c r="BN116" s="158"/>
      <c r="BO116" s="158"/>
      <c r="BP116" s="158"/>
      <c r="BQ116" s="158"/>
      <c r="BR116" s="158"/>
      <c r="BS116" s="158"/>
      <c r="BT116" s="158"/>
      <c r="BU116" s="158"/>
      <c r="BV116" s="158"/>
      <c r="BW116" s="158"/>
      <c r="BX116" s="158"/>
      <c r="BY116" s="158"/>
      <c r="BZ116" s="158"/>
      <c r="CA116" s="158"/>
      <c r="CB116" s="158"/>
      <c r="CC116" s="158"/>
      <c r="CD116" s="158"/>
      <c r="CE116" s="158"/>
      <c r="CF116" s="158"/>
      <c r="CG116" s="158"/>
      <c r="CH116" s="158"/>
      <c r="CI116" s="158"/>
      <c r="CJ116" s="158"/>
      <c r="CK116" s="158"/>
      <c r="CL116" s="158"/>
      <c r="CM116" s="158"/>
      <c r="CN116" s="158"/>
      <c r="CO116" s="158"/>
      <c r="CP116" s="158"/>
      <c r="CQ116" s="158"/>
      <c r="CR116" s="158"/>
      <c r="CS116" s="158"/>
      <c r="CT116" s="158"/>
      <c r="CU116" s="158"/>
      <c r="CV116" s="158"/>
      <c r="CW116" s="158"/>
      <c r="CX116" s="158"/>
      <c r="CY116" s="158"/>
      <c r="CZ116" s="158"/>
      <c r="DA116" s="158"/>
    </row>
    <row r="117" spans="27:105" ht="12.75">
      <c r="AA117" s="187"/>
      <c r="AJ117" s="158"/>
      <c r="AK117" s="158"/>
      <c r="AL117" s="158"/>
      <c r="AM117" s="158"/>
      <c r="AN117" s="158"/>
      <c r="AO117" s="158"/>
      <c r="AP117" s="158"/>
      <c r="AQ117" s="158"/>
      <c r="AR117" s="158"/>
      <c r="AS117" s="158"/>
      <c r="AT117" s="158"/>
      <c r="AU117" s="158"/>
      <c r="AV117" s="158"/>
      <c r="AW117" s="158"/>
      <c r="AX117" s="158"/>
      <c r="AY117" s="158"/>
      <c r="AZ117" s="158"/>
      <c r="BA117" s="158"/>
      <c r="BB117" s="158"/>
      <c r="BC117" s="158"/>
      <c r="BD117" s="158"/>
      <c r="BE117" s="231"/>
      <c r="BF117" s="231"/>
      <c r="BG117" s="231"/>
      <c r="BH117" s="158"/>
      <c r="BI117" s="158"/>
      <c r="BJ117" s="158"/>
      <c r="BK117" s="158"/>
      <c r="BL117" s="158"/>
      <c r="BM117" s="158"/>
      <c r="BN117" s="158"/>
      <c r="BO117" s="158"/>
      <c r="BP117" s="158"/>
      <c r="BQ117" s="158"/>
      <c r="BR117" s="158"/>
      <c r="BS117" s="158"/>
      <c r="BT117" s="158"/>
      <c r="BU117" s="158"/>
      <c r="BV117" s="158"/>
      <c r="BW117" s="158"/>
      <c r="BX117" s="158"/>
      <c r="BY117" s="158"/>
      <c r="BZ117" s="158"/>
      <c r="CA117" s="158"/>
      <c r="CB117" s="158"/>
      <c r="CC117" s="158"/>
      <c r="CD117" s="158"/>
      <c r="CE117" s="158"/>
      <c r="CF117" s="158"/>
      <c r="CG117" s="158"/>
      <c r="CH117" s="158"/>
      <c r="CI117" s="158"/>
      <c r="CJ117" s="158"/>
      <c r="CK117" s="158"/>
      <c r="CL117" s="158"/>
      <c r="CM117" s="158"/>
      <c r="CN117" s="158"/>
      <c r="CO117" s="158"/>
      <c r="CP117" s="158"/>
      <c r="CQ117" s="158"/>
      <c r="CR117" s="158"/>
      <c r="CS117" s="158"/>
      <c r="CT117" s="158"/>
      <c r="CU117" s="158"/>
      <c r="CV117" s="158"/>
      <c r="CW117" s="158"/>
      <c r="CX117" s="158"/>
      <c r="CY117" s="158"/>
      <c r="CZ117" s="158"/>
      <c r="DA117" s="158"/>
    </row>
    <row r="118" spans="27:105" ht="12.75">
      <c r="AA118" s="187"/>
      <c r="AJ118" s="158"/>
      <c r="AK118" s="158"/>
      <c r="AL118" s="158"/>
      <c r="AM118" s="158"/>
      <c r="AN118" s="158"/>
      <c r="AO118" s="158"/>
      <c r="AP118" s="158"/>
      <c r="AQ118" s="158"/>
      <c r="AR118" s="158"/>
      <c r="AS118" s="158"/>
      <c r="AT118" s="158"/>
      <c r="AU118" s="158"/>
      <c r="AV118" s="158"/>
      <c r="AW118" s="158"/>
      <c r="AX118" s="158"/>
      <c r="AY118" s="158"/>
      <c r="AZ118" s="158"/>
      <c r="BA118" s="158"/>
      <c r="BB118" s="158"/>
      <c r="BC118" s="158"/>
      <c r="BD118" s="158"/>
      <c r="BE118" s="231"/>
      <c r="BF118" s="231"/>
      <c r="BG118" s="231"/>
      <c r="BH118" s="158"/>
      <c r="BI118" s="158"/>
      <c r="BJ118" s="158"/>
      <c r="BK118" s="158"/>
      <c r="BL118" s="158"/>
      <c r="BM118" s="158"/>
      <c r="BN118" s="158"/>
      <c r="BO118" s="158"/>
      <c r="BP118" s="158"/>
      <c r="BQ118" s="158"/>
      <c r="BR118" s="158"/>
      <c r="BS118" s="158"/>
      <c r="BT118" s="158"/>
      <c r="BU118" s="158"/>
      <c r="BV118" s="158"/>
      <c r="BW118" s="158"/>
      <c r="BX118" s="158"/>
      <c r="BY118" s="158"/>
      <c r="BZ118" s="158"/>
      <c r="CA118" s="158"/>
      <c r="CB118" s="158"/>
      <c r="CC118" s="158"/>
      <c r="CD118" s="158"/>
      <c r="CE118" s="158"/>
      <c r="CF118" s="158"/>
      <c r="CG118" s="158"/>
      <c r="CH118" s="158"/>
      <c r="CI118" s="158"/>
      <c r="CJ118" s="158"/>
      <c r="CK118" s="158"/>
      <c r="CL118" s="158"/>
      <c r="CM118" s="158"/>
      <c r="CN118" s="158"/>
      <c r="CO118" s="158"/>
      <c r="CP118" s="158"/>
      <c r="CQ118" s="158"/>
      <c r="CR118" s="158"/>
      <c r="CS118" s="158"/>
      <c r="CT118" s="158"/>
      <c r="CU118" s="158"/>
      <c r="CV118" s="158"/>
      <c r="CW118" s="158"/>
      <c r="CX118" s="158"/>
      <c r="CY118" s="158"/>
      <c r="CZ118" s="158"/>
      <c r="DA118" s="158"/>
    </row>
    <row r="119" spans="27:105" ht="12.75">
      <c r="AA119" s="187"/>
      <c r="AJ119" s="158"/>
      <c r="AK119" s="158"/>
      <c r="AL119" s="158"/>
      <c r="AM119" s="158"/>
      <c r="AN119" s="158"/>
      <c r="AO119" s="158"/>
      <c r="AP119" s="158"/>
      <c r="AQ119" s="158"/>
      <c r="AR119" s="158"/>
      <c r="AS119" s="158"/>
      <c r="AT119" s="158"/>
      <c r="AU119" s="158"/>
      <c r="AV119" s="158"/>
      <c r="AW119" s="158"/>
      <c r="AX119" s="158"/>
      <c r="AY119" s="158"/>
      <c r="AZ119" s="158"/>
      <c r="BA119" s="158"/>
      <c r="BB119" s="158"/>
      <c r="BC119" s="158"/>
      <c r="BD119" s="158"/>
      <c r="BE119" s="231"/>
      <c r="BF119" s="231"/>
      <c r="BG119" s="231"/>
      <c r="BH119" s="158"/>
      <c r="BI119" s="158"/>
      <c r="BJ119" s="158"/>
      <c r="BK119" s="158"/>
      <c r="BL119" s="158"/>
      <c r="BM119" s="158"/>
      <c r="BN119" s="158"/>
      <c r="BO119" s="158"/>
      <c r="BP119" s="158"/>
      <c r="BQ119" s="158"/>
      <c r="BR119" s="158"/>
      <c r="BS119" s="158"/>
      <c r="BT119" s="158"/>
      <c r="BU119" s="158"/>
      <c r="BV119" s="158"/>
      <c r="BW119" s="158"/>
      <c r="BX119" s="158"/>
      <c r="BY119" s="158"/>
      <c r="BZ119" s="158"/>
      <c r="CA119" s="158"/>
      <c r="CB119" s="158"/>
      <c r="CC119" s="158"/>
      <c r="CD119" s="158"/>
      <c r="CE119" s="158"/>
      <c r="CF119" s="158"/>
      <c r="CG119" s="158"/>
      <c r="CH119" s="158"/>
      <c r="CI119" s="158"/>
      <c r="CJ119" s="158"/>
      <c r="CK119" s="158"/>
      <c r="CL119" s="158"/>
      <c r="CM119" s="158"/>
      <c r="CN119" s="158"/>
      <c r="CO119" s="158"/>
      <c r="CP119" s="158"/>
      <c r="CQ119" s="158"/>
      <c r="CR119" s="158"/>
      <c r="CS119" s="158"/>
      <c r="CT119" s="158"/>
      <c r="CU119" s="158"/>
      <c r="CV119" s="158"/>
      <c r="CW119" s="158"/>
      <c r="CX119" s="158"/>
      <c r="CY119" s="158"/>
      <c r="CZ119" s="158"/>
      <c r="DA119" s="158"/>
    </row>
    <row r="120" spans="27:105" ht="12.75">
      <c r="AA120" s="187"/>
      <c r="AJ120" s="158"/>
      <c r="AK120" s="158"/>
      <c r="AL120" s="158"/>
      <c r="AM120" s="158"/>
      <c r="AN120" s="158"/>
      <c r="AO120" s="217"/>
      <c r="AP120" s="158"/>
      <c r="AQ120" s="158"/>
      <c r="AR120" s="158"/>
      <c r="AS120" s="158"/>
      <c r="AT120" s="158"/>
      <c r="AU120" s="158"/>
      <c r="AV120" s="158"/>
      <c r="AW120" s="158"/>
      <c r="AX120" s="158"/>
      <c r="AY120" s="158"/>
      <c r="AZ120" s="158"/>
      <c r="BA120" s="158"/>
      <c r="BB120" s="158"/>
      <c r="BC120" s="158"/>
      <c r="BD120" s="158"/>
      <c r="BE120" s="231"/>
      <c r="BF120" s="231"/>
      <c r="BG120" s="231"/>
      <c r="BH120" s="158"/>
      <c r="BI120" s="158"/>
      <c r="BJ120" s="158"/>
      <c r="BK120" s="158"/>
      <c r="BL120" s="158"/>
      <c r="BM120" s="158"/>
      <c r="BN120" s="158"/>
      <c r="BO120" s="158"/>
      <c r="BP120" s="158"/>
      <c r="BQ120" s="158"/>
      <c r="BR120" s="158"/>
      <c r="BS120" s="158"/>
      <c r="BT120" s="158"/>
      <c r="BU120" s="158"/>
      <c r="BV120" s="158"/>
      <c r="BW120" s="158"/>
      <c r="BX120" s="158"/>
      <c r="BY120" s="158"/>
      <c r="BZ120" s="158"/>
      <c r="CA120" s="158"/>
      <c r="CB120" s="158"/>
      <c r="CC120" s="158"/>
      <c r="CD120" s="158"/>
      <c r="CE120" s="158"/>
      <c r="CF120" s="158"/>
      <c r="CG120" s="158"/>
      <c r="CH120" s="158"/>
      <c r="CI120" s="158"/>
      <c r="CJ120" s="158"/>
      <c r="CK120" s="158"/>
      <c r="CL120" s="158"/>
      <c r="CM120" s="158"/>
      <c r="CN120" s="158"/>
      <c r="CO120" s="158"/>
      <c r="CP120" s="158"/>
      <c r="CQ120" s="158"/>
      <c r="CR120" s="158"/>
      <c r="CS120" s="158"/>
      <c r="CT120" s="158"/>
      <c r="CU120" s="158"/>
      <c r="CV120" s="158"/>
      <c r="CW120" s="158"/>
      <c r="CX120" s="158"/>
      <c r="CY120" s="158"/>
      <c r="CZ120" s="158"/>
      <c r="DA120" s="158"/>
    </row>
    <row r="121" spans="27:105" ht="12.75">
      <c r="AA121" s="187"/>
      <c r="AJ121" s="158"/>
      <c r="AK121" s="158"/>
      <c r="AL121" s="158"/>
      <c r="AM121" s="158"/>
      <c r="AN121" s="158"/>
      <c r="AO121" s="217"/>
      <c r="AP121" s="158"/>
      <c r="AQ121" s="158"/>
      <c r="AR121" s="158"/>
      <c r="AS121" s="158"/>
      <c r="AT121" s="158"/>
      <c r="AU121" s="158"/>
      <c r="AV121" s="158"/>
      <c r="AW121" s="158"/>
      <c r="AX121" s="158"/>
      <c r="AY121" s="158"/>
      <c r="AZ121" s="158"/>
      <c r="BA121" s="158"/>
      <c r="BB121" s="158"/>
      <c r="BC121" s="158"/>
      <c r="BD121" s="158"/>
      <c r="BE121" s="231"/>
      <c r="BF121" s="231"/>
      <c r="BG121" s="231"/>
      <c r="BH121" s="158"/>
      <c r="BI121" s="158"/>
      <c r="BJ121" s="158"/>
      <c r="BK121" s="158"/>
      <c r="BL121" s="158"/>
      <c r="BM121" s="158"/>
      <c r="BN121" s="158"/>
      <c r="BO121" s="158"/>
      <c r="BP121" s="158"/>
      <c r="BQ121" s="158"/>
      <c r="BR121" s="158"/>
      <c r="BS121" s="158"/>
      <c r="BT121" s="158"/>
      <c r="BU121" s="158"/>
      <c r="BV121" s="158"/>
      <c r="BW121" s="158"/>
      <c r="BX121" s="158"/>
      <c r="BY121" s="158"/>
      <c r="BZ121" s="158"/>
      <c r="CA121" s="158"/>
      <c r="CB121" s="158"/>
      <c r="CC121" s="158"/>
      <c r="CD121" s="158"/>
      <c r="CE121" s="158"/>
      <c r="CF121" s="158"/>
      <c r="CG121" s="158"/>
      <c r="CH121" s="158"/>
      <c r="CI121" s="158"/>
      <c r="CJ121" s="158"/>
      <c r="CK121" s="158"/>
      <c r="CL121" s="158"/>
      <c r="CM121" s="158"/>
      <c r="CN121" s="158"/>
      <c r="CO121" s="158"/>
      <c r="CP121" s="158"/>
      <c r="CQ121" s="158"/>
      <c r="CR121" s="158"/>
      <c r="CS121" s="158"/>
      <c r="CT121" s="158"/>
      <c r="CU121" s="158"/>
      <c r="CV121" s="158"/>
      <c r="CW121" s="158"/>
      <c r="CX121" s="158"/>
      <c r="CY121" s="158"/>
      <c r="CZ121" s="158"/>
      <c r="DA121" s="158"/>
    </row>
    <row r="122" spans="27:105" ht="12.75">
      <c r="AA122" s="187"/>
      <c r="AJ122" s="158"/>
      <c r="AK122" s="158"/>
      <c r="AL122" s="158"/>
      <c r="AM122" s="158"/>
      <c r="AN122" s="158"/>
      <c r="AO122" s="217"/>
      <c r="AP122" s="158"/>
      <c r="AQ122" s="158"/>
      <c r="AR122" s="158"/>
      <c r="AS122" s="158"/>
      <c r="AT122" s="158"/>
      <c r="AU122" s="158"/>
      <c r="AV122" s="158"/>
      <c r="AW122" s="158"/>
      <c r="AX122" s="158"/>
      <c r="AY122" s="158"/>
      <c r="AZ122" s="158"/>
      <c r="BA122" s="158"/>
      <c r="BB122" s="158"/>
      <c r="BC122" s="158"/>
      <c r="BD122" s="158"/>
      <c r="BE122" s="231"/>
      <c r="BF122" s="231"/>
      <c r="BG122" s="231"/>
      <c r="BH122" s="158"/>
      <c r="BI122" s="158"/>
      <c r="BJ122" s="158"/>
      <c r="BK122" s="158"/>
      <c r="BL122" s="158"/>
      <c r="BM122" s="158"/>
      <c r="BN122" s="158"/>
      <c r="BO122" s="158"/>
      <c r="BP122" s="158"/>
      <c r="BQ122" s="158"/>
      <c r="BR122" s="158"/>
      <c r="BS122" s="158"/>
      <c r="BT122" s="158"/>
      <c r="BU122" s="158"/>
      <c r="BV122" s="158"/>
      <c r="BW122" s="158"/>
      <c r="BX122" s="158"/>
      <c r="BY122" s="158"/>
      <c r="BZ122" s="158"/>
      <c r="CA122" s="158"/>
      <c r="CB122" s="158"/>
      <c r="CC122" s="158"/>
      <c r="CD122" s="158"/>
      <c r="CE122" s="158"/>
      <c r="CF122" s="158"/>
      <c r="CG122" s="158"/>
      <c r="CH122" s="158"/>
      <c r="CI122" s="158"/>
      <c r="CJ122" s="158"/>
      <c r="CK122" s="158"/>
      <c r="CL122" s="158"/>
      <c r="CM122" s="158"/>
      <c r="CN122" s="158"/>
      <c r="CO122" s="158"/>
      <c r="CP122" s="158"/>
      <c r="CQ122" s="158"/>
      <c r="CR122" s="158"/>
      <c r="CS122" s="158"/>
      <c r="CT122" s="158"/>
      <c r="CU122" s="158"/>
      <c r="CV122" s="158"/>
      <c r="CW122" s="158"/>
      <c r="CX122" s="158"/>
      <c r="CY122" s="158"/>
      <c r="CZ122" s="158"/>
      <c r="DA122" s="158"/>
    </row>
    <row r="123" spans="27:105" ht="12.75">
      <c r="AA123" s="187"/>
      <c r="AJ123" s="158"/>
      <c r="AK123" s="158"/>
      <c r="AL123" s="158"/>
      <c r="AM123" s="158"/>
      <c r="AN123" s="158"/>
      <c r="AO123" s="217"/>
      <c r="AP123" s="158"/>
      <c r="AQ123" s="158"/>
      <c r="AR123" s="158"/>
      <c r="AS123" s="158"/>
      <c r="AT123" s="158"/>
      <c r="AU123" s="158"/>
      <c r="AV123" s="158"/>
      <c r="AW123" s="158"/>
      <c r="AX123" s="158"/>
      <c r="AY123" s="158"/>
      <c r="AZ123" s="158"/>
      <c r="BA123" s="158"/>
      <c r="BB123" s="158"/>
      <c r="BC123" s="158"/>
      <c r="BD123" s="158"/>
      <c r="BE123" s="231"/>
      <c r="BF123" s="231"/>
      <c r="BG123" s="231"/>
      <c r="BH123" s="158"/>
      <c r="BI123" s="158"/>
      <c r="BJ123" s="158"/>
      <c r="BK123" s="158"/>
      <c r="BL123" s="158"/>
      <c r="BM123" s="158"/>
      <c r="BN123" s="158"/>
      <c r="BO123" s="158"/>
      <c r="BP123" s="158"/>
      <c r="BQ123" s="158"/>
      <c r="BR123" s="158"/>
      <c r="BS123" s="158"/>
      <c r="BT123" s="158"/>
      <c r="BU123" s="158"/>
      <c r="BV123" s="158"/>
      <c r="BW123" s="158"/>
      <c r="BX123" s="158"/>
      <c r="BY123" s="158"/>
      <c r="BZ123" s="158"/>
      <c r="CA123" s="158"/>
      <c r="CB123" s="158"/>
      <c r="CC123" s="158"/>
      <c r="CD123" s="158"/>
      <c r="CE123" s="158"/>
      <c r="CF123" s="158"/>
      <c r="CG123" s="158"/>
      <c r="CH123" s="158"/>
      <c r="CI123" s="158"/>
      <c r="CJ123" s="158"/>
      <c r="CK123" s="158"/>
      <c r="CL123" s="158"/>
      <c r="CM123" s="158"/>
      <c r="CN123" s="158"/>
      <c r="CO123" s="158"/>
      <c r="CP123" s="158"/>
      <c r="CQ123" s="158"/>
      <c r="CR123" s="158"/>
      <c r="CS123" s="158"/>
      <c r="CT123" s="158"/>
      <c r="CU123" s="158"/>
      <c r="CV123" s="158"/>
      <c r="CW123" s="158"/>
      <c r="CX123" s="158"/>
      <c r="CY123" s="158"/>
      <c r="CZ123" s="158"/>
      <c r="DA123" s="158"/>
    </row>
    <row r="124" spans="27:105" ht="12.75">
      <c r="AA124" s="187"/>
      <c r="AJ124" s="158"/>
      <c r="AK124" s="158"/>
      <c r="AL124" s="158"/>
      <c r="AM124" s="158"/>
      <c r="AN124" s="158"/>
      <c r="AO124" s="217"/>
      <c r="AP124" s="158"/>
      <c r="AQ124" s="158"/>
      <c r="AR124" s="158"/>
      <c r="AS124" s="158"/>
      <c r="AT124" s="158"/>
      <c r="AU124" s="158"/>
      <c r="AV124" s="158"/>
      <c r="AW124" s="158"/>
      <c r="AX124" s="158"/>
      <c r="AY124" s="158"/>
      <c r="AZ124" s="158"/>
      <c r="BA124" s="158"/>
      <c r="BB124" s="158"/>
      <c r="BC124" s="158"/>
      <c r="BD124" s="158"/>
      <c r="BE124" s="231"/>
      <c r="BF124" s="231"/>
      <c r="BG124" s="231"/>
      <c r="BH124" s="158"/>
      <c r="BI124" s="158"/>
      <c r="BJ124" s="158"/>
      <c r="BK124" s="158"/>
      <c r="BL124" s="158"/>
      <c r="BM124" s="158"/>
      <c r="BN124" s="158"/>
      <c r="BO124" s="158"/>
      <c r="BP124" s="158"/>
      <c r="BQ124" s="158"/>
      <c r="BR124" s="158"/>
      <c r="BS124" s="158"/>
      <c r="BT124" s="158"/>
      <c r="BU124" s="158"/>
      <c r="BV124" s="158"/>
      <c r="BW124" s="158"/>
      <c r="BX124" s="158"/>
      <c r="BY124" s="158"/>
      <c r="BZ124" s="158"/>
      <c r="CA124" s="158"/>
      <c r="CB124" s="158"/>
      <c r="CC124" s="158"/>
      <c r="CD124" s="158"/>
      <c r="CE124" s="158"/>
      <c r="CF124" s="158"/>
      <c r="CG124" s="158"/>
      <c r="CH124" s="158"/>
      <c r="CI124" s="158"/>
      <c r="CJ124" s="158"/>
      <c r="CK124" s="158"/>
      <c r="CL124" s="158"/>
      <c r="CM124" s="158"/>
      <c r="CN124" s="158"/>
      <c r="CO124" s="158"/>
      <c r="CP124" s="158"/>
      <c r="CQ124" s="158"/>
      <c r="CR124" s="158"/>
      <c r="CS124" s="158"/>
      <c r="CT124" s="158"/>
      <c r="CU124" s="158"/>
      <c r="CV124" s="158"/>
      <c r="CW124" s="158"/>
      <c r="CX124" s="158"/>
      <c r="CY124" s="158"/>
      <c r="CZ124" s="158"/>
      <c r="DA124" s="158"/>
    </row>
    <row r="125" spans="27:105" ht="12.75">
      <c r="AA125" s="187"/>
      <c r="AJ125" s="158"/>
      <c r="AK125" s="158"/>
      <c r="AL125" s="158"/>
      <c r="AM125" s="158"/>
      <c r="AN125" s="158"/>
      <c r="AO125" s="217"/>
      <c r="AP125" s="158"/>
      <c r="AQ125" s="158"/>
      <c r="AR125" s="158"/>
      <c r="AS125" s="158"/>
      <c r="AT125" s="158"/>
      <c r="AU125" s="158"/>
      <c r="AV125" s="158"/>
      <c r="AW125" s="158"/>
      <c r="AX125" s="158"/>
      <c r="AY125" s="158"/>
      <c r="AZ125" s="158"/>
      <c r="BA125" s="158"/>
      <c r="BB125" s="158"/>
      <c r="BC125" s="158"/>
      <c r="BD125" s="158"/>
      <c r="BE125" s="231"/>
      <c r="BF125" s="231"/>
      <c r="BG125" s="231"/>
      <c r="BH125" s="158"/>
      <c r="BI125" s="158"/>
      <c r="BJ125" s="158"/>
      <c r="BK125" s="158"/>
      <c r="BL125" s="158"/>
      <c r="BM125" s="158"/>
      <c r="BN125" s="158"/>
      <c r="BO125" s="158"/>
      <c r="BP125" s="158"/>
      <c r="BQ125" s="158"/>
      <c r="BR125" s="158"/>
      <c r="BS125" s="158"/>
      <c r="BT125" s="158"/>
      <c r="BU125" s="158"/>
      <c r="BV125" s="158"/>
      <c r="BW125" s="158"/>
      <c r="BX125" s="158"/>
      <c r="BY125" s="158"/>
      <c r="BZ125" s="158"/>
      <c r="CA125" s="158"/>
      <c r="CB125" s="158"/>
      <c r="CC125" s="158"/>
      <c r="CD125" s="158"/>
      <c r="CE125" s="158"/>
      <c r="CF125" s="158"/>
      <c r="CG125" s="158"/>
      <c r="CH125" s="158"/>
      <c r="CI125" s="158"/>
      <c r="CJ125" s="158"/>
      <c r="CK125" s="158"/>
      <c r="CL125" s="158"/>
      <c r="CM125" s="158"/>
      <c r="CN125" s="158"/>
      <c r="CO125" s="158"/>
      <c r="CP125" s="158"/>
      <c r="CQ125" s="158"/>
      <c r="CR125" s="158"/>
      <c r="CS125" s="158"/>
      <c r="CT125" s="158"/>
      <c r="CU125" s="158"/>
      <c r="CV125" s="158"/>
      <c r="CW125" s="158"/>
      <c r="CX125" s="158"/>
      <c r="CY125" s="158"/>
      <c r="CZ125" s="158"/>
      <c r="DA125" s="158"/>
    </row>
    <row r="126" spans="27:105" ht="12.75">
      <c r="AA126" s="187"/>
      <c r="AJ126" s="158"/>
      <c r="AK126" s="158"/>
      <c r="AL126" s="158"/>
      <c r="AM126" s="158"/>
      <c r="AN126" s="158"/>
      <c r="AO126" s="217"/>
      <c r="AP126" s="158"/>
      <c r="AQ126" s="158"/>
      <c r="AR126" s="158"/>
      <c r="AS126" s="158"/>
      <c r="AT126" s="158"/>
      <c r="AU126" s="158"/>
      <c r="AV126" s="158"/>
      <c r="AW126" s="158"/>
      <c r="AX126" s="158"/>
      <c r="AY126" s="158"/>
      <c r="AZ126" s="158"/>
      <c r="BA126" s="158"/>
      <c r="BB126" s="158"/>
      <c r="BC126" s="158"/>
      <c r="BD126" s="158"/>
      <c r="BE126" s="231"/>
      <c r="BF126" s="231"/>
      <c r="BG126" s="231"/>
      <c r="BH126" s="158"/>
      <c r="BI126" s="158"/>
      <c r="BJ126" s="158"/>
      <c r="BK126" s="158"/>
      <c r="BL126" s="158"/>
      <c r="BM126" s="158"/>
      <c r="BN126" s="158"/>
      <c r="BO126" s="158"/>
      <c r="BP126" s="158"/>
      <c r="BQ126" s="158"/>
      <c r="BR126" s="158"/>
      <c r="BS126" s="158"/>
      <c r="BT126" s="158"/>
      <c r="BU126" s="158"/>
      <c r="BV126" s="158"/>
      <c r="BW126" s="158"/>
      <c r="BX126" s="158"/>
      <c r="BY126" s="158"/>
      <c r="BZ126" s="158"/>
      <c r="CA126" s="158"/>
      <c r="CB126" s="158"/>
      <c r="CC126" s="158"/>
      <c r="CD126" s="158"/>
      <c r="CE126" s="158"/>
      <c r="CF126" s="158"/>
      <c r="CG126" s="158"/>
      <c r="CH126" s="158"/>
      <c r="CI126" s="158"/>
      <c r="CJ126" s="158"/>
      <c r="CK126" s="158"/>
      <c r="CL126" s="158"/>
      <c r="CM126" s="158"/>
      <c r="CN126" s="158"/>
      <c r="CO126" s="158"/>
      <c r="CP126" s="158"/>
      <c r="CQ126" s="158"/>
      <c r="CR126" s="158"/>
      <c r="CS126" s="158"/>
      <c r="CT126" s="158"/>
      <c r="CU126" s="158"/>
      <c r="CV126" s="158"/>
      <c r="CW126" s="158"/>
      <c r="CX126" s="158"/>
      <c r="CY126" s="158"/>
      <c r="CZ126" s="158"/>
      <c r="DA126" s="158"/>
    </row>
    <row r="127" spans="27:105" ht="12.75">
      <c r="AA127" s="187"/>
      <c r="AJ127" s="158"/>
      <c r="AK127" s="158"/>
      <c r="AL127" s="158"/>
      <c r="AM127" s="158"/>
      <c r="AN127" s="158"/>
      <c r="AO127" s="217"/>
      <c r="AP127" s="158"/>
      <c r="AQ127" s="158"/>
      <c r="AR127" s="158"/>
      <c r="AS127" s="158"/>
      <c r="AT127" s="158"/>
      <c r="AU127" s="158"/>
      <c r="AV127" s="158"/>
      <c r="AW127" s="158"/>
      <c r="AX127" s="158"/>
      <c r="AY127" s="158"/>
      <c r="AZ127" s="158"/>
      <c r="BA127" s="158"/>
      <c r="BB127" s="158"/>
      <c r="BC127" s="158"/>
      <c r="BD127" s="158"/>
      <c r="BE127" s="231"/>
      <c r="BF127" s="231"/>
      <c r="BG127" s="231"/>
      <c r="BH127" s="158"/>
      <c r="BI127" s="158"/>
      <c r="BJ127" s="158"/>
      <c r="BK127" s="158"/>
      <c r="BL127" s="158"/>
      <c r="BM127" s="158"/>
      <c r="BN127" s="158"/>
      <c r="BO127" s="158"/>
      <c r="BP127" s="158"/>
      <c r="BQ127" s="158"/>
      <c r="BR127" s="158"/>
      <c r="BS127" s="158"/>
      <c r="BT127" s="158"/>
      <c r="BU127" s="158"/>
      <c r="BV127" s="158"/>
      <c r="BW127" s="158"/>
      <c r="BX127" s="158"/>
      <c r="BY127" s="158"/>
      <c r="BZ127" s="158"/>
      <c r="CA127" s="158"/>
      <c r="CB127" s="158"/>
      <c r="CC127" s="158"/>
      <c r="CD127" s="158"/>
      <c r="CE127" s="158"/>
      <c r="CF127" s="158"/>
      <c r="CG127" s="158"/>
      <c r="CH127" s="158"/>
      <c r="CI127" s="158"/>
      <c r="CJ127" s="158"/>
      <c r="CK127" s="158"/>
      <c r="CL127" s="158"/>
      <c r="CM127" s="158"/>
      <c r="CN127" s="158"/>
      <c r="CO127" s="158"/>
      <c r="CP127" s="158"/>
      <c r="CQ127" s="158"/>
      <c r="CR127" s="158"/>
      <c r="CS127" s="158"/>
      <c r="CT127" s="158"/>
      <c r="CU127" s="158"/>
      <c r="CV127" s="158"/>
      <c r="CW127" s="158"/>
      <c r="CX127" s="158"/>
      <c r="CY127" s="158"/>
      <c r="CZ127" s="158"/>
      <c r="DA127" s="158"/>
    </row>
    <row r="128" spans="27:105" ht="12.75">
      <c r="AA128" s="187"/>
      <c r="AJ128" s="158"/>
      <c r="AK128" s="158"/>
      <c r="AL128" s="158"/>
      <c r="AM128" s="158"/>
      <c r="AN128" s="158"/>
      <c r="AO128" s="217"/>
      <c r="AP128" s="158"/>
      <c r="AQ128" s="158"/>
      <c r="AR128" s="158"/>
      <c r="AS128" s="158"/>
      <c r="AT128" s="158"/>
      <c r="AU128" s="158"/>
      <c r="AV128" s="158"/>
      <c r="AW128" s="158"/>
      <c r="AX128" s="158"/>
      <c r="AY128" s="158"/>
      <c r="AZ128" s="158"/>
      <c r="BA128" s="158"/>
      <c r="BB128" s="158"/>
      <c r="BC128" s="158"/>
      <c r="BD128" s="158"/>
      <c r="BE128" s="231"/>
      <c r="BF128" s="231"/>
      <c r="BG128" s="231"/>
      <c r="BH128" s="158"/>
      <c r="BI128" s="158"/>
      <c r="BJ128" s="158"/>
      <c r="BK128" s="158"/>
      <c r="BL128" s="158"/>
      <c r="BM128" s="158"/>
      <c r="BN128" s="158"/>
      <c r="BO128" s="158"/>
      <c r="BP128" s="158"/>
      <c r="BQ128" s="158"/>
      <c r="BR128" s="158"/>
      <c r="BS128" s="158"/>
      <c r="BT128" s="158"/>
      <c r="BU128" s="158"/>
      <c r="BV128" s="158"/>
      <c r="BW128" s="158"/>
      <c r="BX128" s="158"/>
      <c r="BY128" s="158"/>
      <c r="BZ128" s="158"/>
      <c r="CA128" s="158"/>
      <c r="CB128" s="158"/>
      <c r="CC128" s="158"/>
      <c r="CD128" s="158"/>
      <c r="CE128" s="158"/>
      <c r="CF128" s="158"/>
      <c r="CG128" s="158"/>
      <c r="CH128" s="158"/>
      <c r="CI128" s="158"/>
      <c r="CJ128" s="158"/>
      <c r="CK128" s="158"/>
      <c r="CL128" s="158"/>
      <c r="CM128" s="158"/>
      <c r="CN128" s="158"/>
      <c r="CO128" s="158"/>
      <c r="CP128" s="158"/>
      <c r="CQ128" s="158"/>
      <c r="CR128" s="158"/>
      <c r="CS128" s="158"/>
      <c r="CT128" s="158"/>
      <c r="CU128" s="158"/>
      <c r="CV128" s="158"/>
      <c r="CW128" s="158"/>
      <c r="CX128" s="158"/>
      <c r="CY128" s="158"/>
      <c r="CZ128" s="158"/>
      <c r="DA128" s="158"/>
    </row>
    <row r="129" spans="27:105" ht="12.75">
      <c r="AA129" s="187"/>
      <c r="AJ129" s="158"/>
      <c r="AK129" s="158"/>
      <c r="AL129" s="158"/>
      <c r="AM129" s="158"/>
      <c r="AN129" s="158"/>
      <c r="AO129" s="217"/>
      <c r="AP129" s="158"/>
      <c r="AQ129" s="158"/>
      <c r="AR129" s="158"/>
      <c r="AS129" s="158"/>
      <c r="AT129" s="158"/>
      <c r="AU129" s="158"/>
      <c r="AV129" s="158"/>
      <c r="AW129" s="158"/>
      <c r="AX129" s="158"/>
      <c r="AY129" s="158"/>
      <c r="AZ129" s="158"/>
      <c r="BA129" s="158"/>
      <c r="BB129" s="158"/>
      <c r="BC129" s="158"/>
      <c r="BD129" s="158"/>
      <c r="BE129" s="231"/>
      <c r="BF129" s="231"/>
      <c r="BG129" s="231"/>
      <c r="BH129" s="158"/>
      <c r="BI129" s="158"/>
      <c r="BJ129" s="158"/>
      <c r="BK129" s="158"/>
      <c r="BL129" s="158"/>
      <c r="BM129" s="158"/>
      <c r="BN129" s="158"/>
      <c r="BO129" s="158"/>
      <c r="BP129" s="158"/>
      <c r="BQ129" s="158"/>
      <c r="BR129" s="158"/>
      <c r="BS129" s="158"/>
      <c r="BT129" s="158"/>
      <c r="BU129" s="158"/>
      <c r="BV129" s="158"/>
      <c r="BW129" s="158"/>
      <c r="BX129" s="158"/>
      <c r="BY129" s="158"/>
      <c r="BZ129" s="158"/>
      <c r="CA129" s="158"/>
      <c r="CB129" s="158"/>
      <c r="CC129" s="158"/>
      <c r="CD129" s="158"/>
      <c r="CE129" s="158"/>
      <c r="CF129" s="158"/>
      <c r="CG129" s="158"/>
      <c r="CH129" s="158"/>
      <c r="CI129" s="158"/>
      <c r="CJ129" s="158"/>
      <c r="CK129" s="158"/>
      <c r="CL129" s="158"/>
      <c r="CM129" s="158"/>
      <c r="CN129" s="158"/>
      <c r="CO129" s="158"/>
      <c r="CP129" s="158"/>
      <c r="CQ129" s="158"/>
      <c r="CR129" s="158"/>
      <c r="CS129" s="158"/>
      <c r="CT129" s="158"/>
      <c r="CU129" s="158"/>
      <c r="CV129" s="158"/>
      <c r="CW129" s="158"/>
      <c r="CX129" s="158"/>
      <c r="CY129" s="158"/>
      <c r="CZ129" s="158"/>
      <c r="DA129" s="158"/>
    </row>
    <row r="130" spans="27:105" ht="12.75">
      <c r="AA130" s="187"/>
      <c r="AJ130" s="158"/>
      <c r="AK130" s="158"/>
      <c r="AL130" s="158"/>
      <c r="AM130" s="158"/>
      <c r="AN130" s="158"/>
      <c r="AO130" s="217"/>
      <c r="AP130" s="158"/>
      <c r="AQ130" s="158"/>
      <c r="AR130" s="158"/>
      <c r="AS130" s="158"/>
      <c r="AT130" s="158"/>
      <c r="AU130" s="158"/>
      <c r="AV130" s="158"/>
      <c r="AW130" s="158"/>
      <c r="AX130" s="158"/>
      <c r="AY130" s="158"/>
      <c r="AZ130" s="158"/>
      <c r="BA130" s="158"/>
      <c r="BB130" s="158"/>
      <c r="BC130" s="158"/>
      <c r="BD130" s="158"/>
      <c r="BE130" s="231"/>
      <c r="BF130" s="231"/>
      <c r="BG130" s="231"/>
      <c r="BH130" s="158"/>
      <c r="BI130" s="158"/>
      <c r="BJ130" s="158"/>
      <c r="BK130" s="158"/>
      <c r="BL130" s="158"/>
      <c r="BM130" s="158"/>
      <c r="BN130" s="158"/>
      <c r="BO130" s="158"/>
      <c r="BP130" s="158"/>
      <c r="BQ130" s="158"/>
      <c r="BR130" s="158"/>
      <c r="BS130" s="158"/>
      <c r="BT130" s="158"/>
      <c r="BU130" s="158"/>
      <c r="BV130" s="158"/>
      <c r="BW130" s="158"/>
      <c r="BX130" s="158"/>
      <c r="BY130" s="158"/>
      <c r="BZ130" s="158"/>
      <c r="CA130" s="158"/>
      <c r="CB130" s="158"/>
      <c r="CC130" s="158"/>
      <c r="CD130" s="158"/>
      <c r="CE130" s="158"/>
      <c r="CF130" s="158"/>
      <c r="CG130" s="158"/>
      <c r="CH130" s="158"/>
      <c r="CI130" s="158"/>
      <c r="CJ130" s="158"/>
      <c r="CK130" s="158"/>
      <c r="CL130" s="158"/>
      <c r="CM130" s="158"/>
      <c r="CN130" s="158"/>
      <c r="CO130" s="158"/>
      <c r="CP130" s="158"/>
      <c r="CQ130" s="158"/>
      <c r="CR130" s="158"/>
      <c r="CS130" s="158"/>
      <c r="CT130" s="158"/>
      <c r="CU130" s="158"/>
      <c r="CV130" s="158"/>
      <c r="CW130" s="158"/>
      <c r="CX130" s="158"/>
      <c r="CY130" s="158"/>
      <c r="CZ130" s="158"/>
      <c r="DA130" s="158"/>
    </row>
    <row r="131" spans="27:105" ht="12.75">
      <c r="AA131" s="187"/>
      <c r="AJ131" s="158"/>
      <c r="AK131" s="158"/>
      <c r="AL131" s="158"/>
      <c r="AM131" s="158"/>
      <c r="AN131" s="158"/>
      <c r="AO131" s="217"/>
      <c r="AP131" s="158"/>
      <c r="AQ131" s="158"/>
      <c r="AR131" s="158"/>
      <c r="AS131" s="158"/>
      <c r="AT131" s="158"/>
      <c r="AU131" s="158"/>
      <c r="AV131" s="158"/>
      <c r="AW131" s="158"/>
      <c r="AX131" s="158"/>
      <c r="AY131" s="158"/>
      <c r="AZ131" s="158"/>
      <c r="BA131" s="158"/>
      <c r="BB131" s="158"/>
      <c r="BC131" s="158"/>
      <c r="BD131" s="158"/>
      <c r="BE131" s="231"/>
      <c r="BF131" s="231"/>
      <c r="BG131" s="231"/>
      <c r="BH131" s="158"/>
      <c r="BI131" s="158"/>
      <c r="BJ131" s="158"/>
      <c r="BK131" s="158"/>
      <c r="BL131" s="158"/>
      <c r="BM131" s="158"/>
      <c r="BN131" s="158"/>
      <c r="BO131" s="158"/>
      <c r="BP131" s="158"/>
      <c r="BQ131" s="158"/>
      <c r="BR131" s="158"/>
      <c r="BS131" s="158"/>
      <c r="BT131" s="158"/>
      <c r="BU131" s="158"/>
      <c r="BV131" s="158"/>
      <c r="BW131" s="158"/>
      <c r="BX131" s="158"/>
      <c r="BY131" s="158"/>
      <c r="BZ131" s="158"/>
      <c r="CA131" s="158"/>
      <c r="CB131" s="158"/>
      <c r="CC131" s="158"/>
      <c r="CD131" s="158"/>
      <c r="CE131" s="158"/>
      <c r="CF131" s="158"/>
      <c r="CG131" s="158"/>
      <c r="CH131" s="158"/>
      <c r="CI131" s="158"/>
      <c r="CJ131" s="158"/>
      <c r="CK131" s="158"/>
      <c r="CL131" s="158"/>
      <c r="CM131" s="158"/>
      <c r="CN131" s="158"/>
      <c r="CO131" s="158"/>
      <c r="CP131" s="158"/>
      <c r="CQ131" s="158"/>
      <c r="CR131" s="158"/>
      <c r="CS131" s="158"/>
      <c r="CT131" s="158"/>
      <c r="CU131" s="158"/>
      <c r="CV131" s="158"/>
      <c r="CW131" s="158"/>
      <c r="CX131" s="158"/>
      <c r="CY131" s="158"/>
      <c r="CZ131" s="158"/>
      <c r="DA131" s="158"/>
    </row>
    <row r="132" spans="27:105" ht="12.75">
      <c r="AA132" s="187"/>
      <c r="AJ132" s="158"/>
      <c r="AK132" s="158"/>
      <c r="AL132" s="158"/>
      <c r="AM132" s="158"/>
      <c r="AN132" s="158"/>
      <c r="AO132" s="217"/>
      <c r="AP132" s="158"/>
      <c r="AQ132" s="158"/>
      <c r="AR132" s="158"/>
      <c r="AS132" s="158"/>
      <c r="AT132" s="158"/>
      <c r="AU132" s="158"/>
      <c r="AV132" s="158"/>
      <c r="AW132" s="158"/>
      <c r="AX132" s="158"/>
      <c r="AY132" s="158"/>
      <c r="AZ132" s="158"/>
      <c r="BA132" s="158"/>
      <c r="BB132" s="158"/>
      <c r="BC132" s="158"/>
      <c r="BD132" s="158"/>
      <c r="BE132" s="231"/>
      <c r="BF132" s="231"/>
      <c r="BG132" s="231"/>
      <c r="BH132" s="158"/>
      <c r="BI132" s="158"/>
      <c r="BJ132" s="158"/>
      <c r="BK132" s="158"/>
      <c r="BL132" s="158"/>
      <c r="BM132" s="158"/>
      <c r="BN132" s="158"/>
      <c r="BO132" s="158"/>
      <c r="BP132" s="158"/>
      <c r="BQ132" s="158"/>
      <c r="BR132" s="158"/>
      <c r="BS132" s="158"/>
      <c r="BT132" s="158"/>
      <c r="BU132" s="158"/>
      <c r="BV132" s="158"/>
      <c r="BW132" s="158"/>
      <c r="BX132" s="158"/>
      <c r="BY132" s="158"/>
      <c r="BZ132" s="158"/>
      <c r="CA132" s="158"/>
      <c r="CB132" s="158"/>
      <c r="CC132" s="158"/>
      <c r="CD132" s="158"/>
      <c r="CE132" s="158"/>
      <c r="CF132" s="158"/>
      <c r="CG132" s="158"/>
      <c r="CH132" s="158"/>
      <c r="CI132" s="158"/>
      <c r="CJ132" s="158"/>
      <c r="CK132" s="158"/>
      <c r="CL132" s="158"/>
      <c r="CM132" s="158"/>
      <c r="CN132" s="158"/>
      <c r="CO132" s="158"/>
      <c r="CP132" s="158"/>
      <c r="CQ132" s="158"/>
      <c r="CR132" s="158"/>
      <c r="CS132" s="158"/>
      <c r="CT132" s="158"/>
      <c r="CU132" s="158"/>
      <c r="CV132" s="158"/>
      <c r="CW132" s="158"/>
      <c r="CX132" s="158"/>
      <c r="CY132" s="158"/>
      <c r="CZ132" s="158"/>
      <c r="DA132" s="158"/>
    </row>
    <row r="133" spans="27:105" ht="12.75">
      <c r="AA133" s="187"/>
      <c r="AJ133" s="158"/>
      <c r="AK133" s="158"/>
      <c r="AL133" s="158"/>
      <c r="AM133" s="158"/>
      <c r="AN133" s="158"/>
      <c r="AO133" s="217"/>
      <c r="AP133" s="158"/>
      <c r="AQ133" s="158"/>
      <c r="AR133" s="158"/>
      <c r="AS133" s="158"/>
      <c r="AT133" s="158"/>
      <c r="AU133" s="158"/>
      <c r="AV133" s="158"/>
      <c r="AW133" s="158"/>
      <c r="AX133" s="158"/>
      <c r="AY133" s="158"/>
      <c r="AZ133" s="158"/>
      <c r="BA133" s="158"/>
      <c r="BB133" s="158"/>
      <c r="BC133" s="158"/>
      <c r="BD133" s="158"/>
      <c r="BE133" s="231"/>
      <c r="BF133" s="231"/>
      <c r="BG133" s="231"/>
      <c r="BH133" s="158"/>
      <c r="BI133" s="158"/>
      <c r="BJ133" s="158"/>
      <c r="BK133" s="158"/>
      <c r="BL133" s="158"/>
      <c r="BM133" s="158"/>
      <c r="BN133" s="158"/>
      <c r="BO133" s="158"/>
      <c r="BP133" s="158"/>
      <c r="BQ133" s="158"/>
      <c r="BR133" s="158"/>
      <c r="BS133" s="158"/>
      <c r="BT133" s="158"/>
      <c r="BU133" s="158"/>
      <c r="BV133" s="158"/>
      <c r="BW133" s="158"/>
      <c r="BX133" s="158"/>
      <c r="BY133" s="158"/>
      <c r="BZ133" s="158"/>
      <c r="CA133" s="158"/>
      <c r="CB133" s="158"/>
      <c r="CC133" s="158"/>
      <c r="CD133" s="158"/>
      <c r="CE133" s="158"/>
      <c r="CF133" s="158"/>
      <c r="CG133" s="158"/>
      <c r="CH133" s="158"/>
      <c r="CI133" s="158"/>
      <c r="CJ133" s="158"/>
      <c r="CK133" s="158"/>
      <c r="CL133" s="158"/>
      <c r="CM133" s="158"/>
      <c r="CN133" s="158"/>
      <c r="CO133" s="158"/>
      <c r="CP133" s="158"/>
      <c r="CQ133" s="158"/>
      <c r="CR133" s="158"/>
      <c r="CS133" s="158"/>
      <c r="CT133" s="158"/>
      <c r="CU133" s="158"/>
      <c r="CV133" s="158"/>
      <c r="CW133" s="158"/>
      <c r="CX133" s="158"/>
      <c r="CY133" s="158"/>
      <c r="CZ133" s="158"/>
      <c r="DA133" s="158"/>
    </row>
    <row r="134" spans="27:105" ht="12.75">
      <c r="AA134" s="187"/>
      <c r="AJ134" s="158"/>
      <c r="AK134" s="158"/>
      <c r="AL134" s="158"/>
      <c r="AM134" s="158"/>
      <c r="AN134" s="158"/>
      <c r="AO134" s="217"/>
      <c r="AP134" s="158"/>
      <c r="AQ134" s="158"/>
      <c r="AR134" s="158"/>
      <c r="AS134" s="158"/>
      <c r="AT134" s="158"/>
      <c r="AU134" s="158"/>
      <c r="AV134" s="158"/>
      <c r="AW134" s="158"/>
      <c r="AX134" s="158"/>
      <c r="AY134" s="158"/>
      <c r="AZ134" s="158"/>
      <c r="BA134" s="158"/>
      <c r="BB134" s="158"/>
      <c r="BC134" s="158"/>
      <c r="BD134" s="158"/>
      <c r="BE134" s="231"/>
      <c r="BF134" s="231"/>
      <c r="BG134" s="231"/>
      <c r="BH134" s="158"/>
      <c r="BI134" s="158"/>
      <c r="BJ134" s="158"/>
      <c r="BK134" s="158"/>
      <c r="BL134" s="158"/>
      <c r="BM134" s="158"/>
      <c r="BN134" s="158"/>
      <c r="BO134" s="158"/>
      <c r="BP134" s="158"/>
      <c r="BQ134" s="158"/>
      <c r="BR134" s="158"/>
      <c r="BS134" s="158"/>
      <c r="BT134" s="158"/>
      <c r="BU134" s="158"/>
      <c r="BV134" s="158"/>
      <c r="BW134" s="158"/>
      <c r="BX134" s="158"/>
      <c r="BY134" s="158"/>
      <c r="BZ134" s="158"/>
      <c r="CA134" s="158"/>
      <c r="CB134" s="158"/>
      <c r="CC134" s="158"/>
      <c r="CD134" s="158"/>
      <c r="CE134" s="158"/>
      <c r="CF134" s="158"/>
      <c r="CG134" s="158"/>
      <c r="CH134" s="158"/>
      <c r="CI134" s="158"/>
      <c r="CJ134" s="158"/>
      <c r="CK134" s="158"/>
      <c r="CL134" s="158"/>
      <c r="CM134" s="158"/>
      <c r="CN134" s="158"/>
      <c r="CO134" s="158"/>
      <c r="CP134" s="158"/>
      <c r="CQ134" s="158"/>
      <c r="CR134" s="158"/>
      <c r="CS134" s="158"/>
      <c r="CT134" s="158"/>
      <c r="CU134" s="158"/>
      <c r="CV134" s="158"/>
      <c r="CW134" s="158"/>
      <c r="CX134" s="158"/>
      <c r="CY134" s="158"/>
      <c r="CZ134" s="158"/>
      <c r="DA134" s="158"/>
    </row>
    <row r="135" spans="27:105" ht="12.75">
      <c r="AA135" s="187"/>
      <c r="AJ135" s="158"/>
      <c r="AK135" s="158"/>
      <c r="AL135" s="158"/>
      <c r="AM135" s="158"/>
      <c r="AN135" s="158"/>
      <c r="AO135" s="217"/>
      <c r="AP135" s="158"/>
      <c r="AQ135" s="158"/>
      <c r="AR135" s="158"/>
      <c r="AS135" s="158"/>
      <c r="AT135" s="158"/>
      <c r="AU135" s="158"/>
      <c r="AV135" s="158"/>
      <c r="AW135" s="158"/>
      <c r="AX135" s="158"/>
      <c r="AY135" s="158"/>
      <c r="AZ135" s="158"/>
      <c r="BA135" s="158"/>
      <c r="BB135" s="158"/>
      <c r="BC135" s="158"/>
      <c r="BD135" s="158"/>
      <c r="BE135" s="231"/>
      <c r="BF135" s="231"/>
      <c r="BG135" s="231"/>
      <c r="BH135" s="158"/>
      <c r="BI135" s="158"/>
      <c r="BJ135" s="158"/>
      <c r="BK135" s="158"/>
      <c r="BL135" s="158"/>
      <c r="BM135" s="158"/>
      <c r="BN135" s="158"/>
      <c r="BO135" s="158"/>
      <c r="BP135" s="158"/>
      <c r="BQ135" s="158"/>
      <c r="BR135" s="158"/>
      <c r="BS135" s="158"/>
      <c r="BT135" s="158"/>
      <c r="BU135" s="158"/>
      <c r="BV135" s="158"/>
      <c r="BW135" s="158"/>
      <c r="BX135" s="158"/>
      <c r="BY135" s="158"/>
      <c r="BZ135" s="158"/>
      <c r="CA135" s="158"/>
      <c r="CB135" s="158"/>
      <c r="CC135" s="158"/>
      <c r="CD135" s="158"/>
      <c r="CE135" s="158"/>
      <c r="CF135" s="158"/>
      <c r="CG135" s="158"/>
      <c r="CH135" s="158"/>
      <c r="CI135" s="158"/>
      <c r="CJ135" s="158"/>
      <c r="CK135" s="158"/>
      <c r="CL135" s="158"/>
      <c r="CM135" s="158"/>
      <c r="CN135" s="158"/>
      <c r="CO135" s="158"/>
      <c r="CP135" s="158"/>
      <c r="CQ135" s="158"/>
      <c r="CR135" s="158"/>
      <c r="CS135" s="158"/>
      <c r="CT135" s="158"/>
      <c r="CU135" s="158"/>
      <c r="CV135" s="158"/>
      <c r="CW135" s="158"/>
      <c r="CX135" s="158"/>
      <c r="CY135" s="158"/>
      <c r="CZ135" s="158"/>
      <c r="DA135" s="158"/>
    </row>
    <row r="136" spans="27:105" ht="12.75">
      <c r="AA136" s="187"/>
      <c r="AJ136" s="158"/>
      <c r="AK136" s="158"/>
      <c r="AL136" s="158"/>
      <c r="AM136" s="158"/>
      <c r="AN136" s="158"/>
      <c r="AO136" s="217"/>
      <c r="AP136" s="158"/>
      <c r="AQ136" s="158"/>
      <c r="AR136" s="158"/>
      <c r="AS136" s="158"/>
      <c r="AT136" s="158"/>
      <c r="AU136" s="158"/>
      <c r="AV136" s="158"/>
      <c r="AW136" s="158"/>
      <c r="AX136" s="158"/>
      <c r="AY136" s="158"/>
      <c r="AZ136" s="158"/>
      <c r="BA136" s="158"/>
      <c r="BB136" s="158"/>
      <c r="BC136" s="158"/>
      <c r="BD136" s="158"/>
      <c r="BE136" s="231"/>
      <c r="BF136" s="231"/>
      <c r="BG136" s="231"/>
      <c r="BH136" s="158"/>
      <c r="BI136" s="158"/>
      <c r="BJ136" s="158"/>
      <c r="BK136" s="158"/>
      <c r="BL136" s="158"/>
      <c r="BM136" s="158"/>
      <c r="BN136" s="158"/>
      <c r="BO136" s="158"/>
      <c r="BP136" s="158"/>
      <c r="BQ136" s="158"/>
      <c r="BR136" s="158"/>
      <c r="BS136" s="158"/>
      <c r="BT136" s="158"/>
      <c r="BU136" s="158"/>
      <c r="BV136" s="158"/>
      <c r="BW136" s="158"/>
      <c r="BX136" s="158"/>
      <c r="BY136" s="158"/>
      <c r="BZ136" s="158"/>
      <c r="CA136" s="158"/>
      <c r="CB136" s="158"/>
      <c r="CC136" s="158"/>
      <c r="CD136" s="158"/>
      <c r="CE136" s="158"/>
      <c r="CF136" s="158"/>
      <c r="CG136" s="158"/>
      <c r="CH136" s="158"/>
      <c r="CI136" s="158"/>
      <c r="CJ136" s="158"/>
      <c r="CK136" s="158"/>
      <c r="CL136" s="158"/>
      <c r="CM136" s="158"/>
      <c r="CN136" s="158"/>
      <c r="CO136" s="158"/>
      <c r="CP136" s="158"/>
      <c r="CQ136" s="158"/>
      <c r="CR136" s="158"/>
      <c r="CS136" s="158"/>
      <c r="CT136" s="158"/>
      <c r="CU136" s="158"/>
      <c r="CV136" s="158"/>
      <c r="CW136" s="158"/>
      <c r="CX136" s="158"/>
      <c r="CY136" s="158"/>
      <c r="CZ136" s="158"/>
      <c r="DA136" s="158"/>
    </row>
    <row r="137" spans="27:105" ht="12.75">
      <c r="AA137" s="187"/>
      <c r="AJ137" s="158"/>
      <c r="AK137" s="158"/>
      <c r="AL137" s="158"/>
      <c r="AM137" s="158"/>
      <c r="AN137" s="158"/>
      <c r="AO137" s="217"/>
      <c r="AP137" s="158"/>
      <c r="AQ137" s="158"/>
      <c r="AR137" s="158"/>
      <c r="AS137" s="158"/>
      <c r="AT137" s="158"/>
      <c r="AU137" s="158"/>
      <c r="AV137" s="158"/>
      <c r="AW137" s="158"/>
      <c r="AX137" s="158"/>
      <c r="AY137" s="158"/>
      <c r="AZ137" s="158"/>
      <c r="BA137" s="158"/>
      <c r="BB137" s="158"/>
      <c r="BC137" s="158"/>
      <c r="BD137" s="158"/>
      <c r="BE137" s="231"/>
      <c r="BF137" s="231"/>
      <c r="BG137" s="231"/>
      <c r="BH137" s="158"/>
      <c r="BI137" s="158"/>
      <c r="BJ137" s="158"/>
      <c r="BK137" s="158"/>
      <c r="BL137" s="158"/>
      <c r="BM137" s="158"/>
      <c r="BN137" s="158"/>
      <c r="BO137" s="158"/>
      <c r="BP137" s="158"/>
      <c r="BQ137" s="158"/>
      <c r="BR137" s="158"/>
      <c r="BS137" s="158"/>
      <c r="BT137" s="158"/>
      <c r="BU137" s="158"/>
      <c r="BV137" s="158"/>
      <c r="BW137" s="158"/>
      <c r="BX137" s="158"/>
      <c r="BY137" s="158"/>
      <c r="BZ137" s="158"/>
      <c r="CA137" s="158"/>
      <c r="CB137" s="158"/>
      <c r="CC137" s="158"/>
      <c r="CD137" s="158"/>
      <c r="CE137" s="158"/>
      <c r="CF137" s="158"/>
      <c r="CG137" s="158"/>
      <c r="CH137" s="158"/>
      <c r="CI137" s="158"/>
      <c r="CJ137" s="158"/>
      <c r="CK137" s="158"/>
      <c r="CL137" s="158"/>
      <c r="CM137" s="158"/>
      <c r="CN137" s="158"/>
      <c r="CO137" s="158"/>
      <c r="CP137" s="158"/>
      <c r="CQ137" s="158"/>
      <c r="CR137" s="158"/>
      <c r="CS137" s="158"/>
      <c r="CT137" s="158"/>
      <c r="CU137" s="158"/>
      <c r="CV137" s="158"/>
      <c r="CW137" s="158"/>
      <c r="CX137" s="158"/>
      <c r="CY137" s="158"/>
      <c r="CZ137" s="158"/>
      <c r="DA137" s="158"/>
    </row>
    <row r="138" spans="27:105" ht="12.75">
      <c r="AA138" s="187"/>
      <c r="AJ138" s="158"/>
      <c r="AK138" s="158"/>
      <c r="AL138" s="158"/>
      <c r="AM138" s="158"/>
      <c r="AN138" s="158"/>
      <c r="AO138" s="217"/>
      <c r="AP138" s="158"/>
      <c r="AQ138" s="158"/>
      <c r="AR138" s="158"/>
      <c r="AS138" s="158"/>
      <c r="AT138" s="158"/>
      <c r="AU138" s="158"/>
      <c r="AV138" s="158"/>
      <c r="AW138" s="158"/>
      <c r="AX138" s="158"/>
      <c r="AY138" s="158"/>
      <c r="AZ138" s="158"/>
      <c r="BA138" s="158"/>
      <c r="BB138" s="158"/>
      <c r="BC138" s="158"/>
      <c r="BD138" s="158"/>
      <c r="BE138" s="231"/>
      <c r="BF138" s="231"/>
      <c r="BG138" s="231"/>
      <c r="BH138" s="158"/>
      <c r="BI138" s="158"/>
      <c r="BJ138" s="158"/>
      <c r="BK138" s="158"/>
      <c r="BL138" s="158"/>
      <c r="BM138" s="158"/>
      <c r="BN138" s="158"/>
      <c r="BO138" s="158"/>
      <c r="BP138" s="158"/>
      <c r="BQ138" s="158"/>
      <c r="BR138" s="158"/>
      <c r="BS138" s="158"/>
      <c r="BT138" s="158"/>
      <c r="BU138" s="158"/>
      <c r="BV138" s="158"/>
      <c r="BW138" s="158"/>
      <c r="BX138" s="158"/>
      <c r="BY138" s="158"/>
      <c r="BZ138" s="158"/>
      <c r="CA138" s="158"/>
      <c r="CB138" s="158"/>
      <c r="CC138" s="158"/>
      <c r="CD138" s="158"/>
      <c r="CE138" s="158"/>
      <c r="CF138" s="158"/>
      <c r="CG138" s="158"/>
      <c r="CH138" s="158"/>
      <c r="CI138" s="158"/>
      <c r="CJ138" s="158"/>
      <c r="CK138" s="158"/>
      <c r="CL138" s="158"/>
      <c r="CM138" s="158"/>
      <c r="CN138" s="158"/>
      <c r="CO138" s="158"/>
      <c r="CP138" s="158"/>
      <c r="CQ138" s="158"/>
      <c r="CR138" s="158"/>
      <c r="CS138" s="158"/>
      <c r="CT138" s="158"/>
      <c r="CU138" s="158"/>
      <c r="CV138" s="158"/>
      <c r="CW138" s="158"/>
      <c r="CX138" s="158"/>
      <c r="CY138" s="158"/>
      <c r="CZ138" s="158"/>
      <c r="DA138" s="158"/>
    </row>
    <row r="139" spans="27:105" ht="12.75">
      <c r="AA139" s="187"/>
      <c r="AJ139" s="158"/>
      <c r="AK139" s="158"/>
      <c r="AL139" s="158"/>
      <c r="AM139" s="158"/>
      <c r="AN139" s="158"/>
      <c r="AO139" s="217"/>
      <c r="AP139" s="158"/>
      <c r="AQ139" s="158"/>
      <c r="AR139" s="158"/>
      <c r="AS139" s="158"/>
      <c r="AT139" s="158"/>
      <c r="AU139" s="158"/>
      <c r="AV139" s="158"/>
      <c r="AW139" s="158"/>
      <c r="AX139" s="158"/>
      <c r="AY139" s="158"/>
      <c r="AZ139" s="158"/>
      <c r="BA139" s="158"/>
      <c r="BB139" s="158"/>
      <c r="BC139" s="158"/>
      <c r="BD139" s="158"/>
      <c r="BE139" s="231"/>
      <c r="BF139" s="231"/>
      <c r="BG139" s="231"/>
      <c r="BH139" s="158"/>
      <c r="BI139" s="158"/>
      <c r="BJ139" s="158"/>
      <c r="BK139" s="158"/>
      <c r="BL139" s="158"/>
      <c r="BM139" s="158"/>
      <c r="BN139" s="158"/>
      <c r="BO139" s="158"/>
      <c r="BP139" s="158"/>
      <c r="BQ139" s="158"/>
      <c r="BR139" s="158"/>
      <c r="BS139" s="158"/>
      <c r="BT139" s="158"/>
      <c r="BU139" s="158"/>
      <c r="BV139" s="158"/>
      <c r="BW139" s="158"/>
      <c r="BX139" s="158"/>
      <c r="BY139" s="158"/>
      <c r="BZ139" s="158"/>
      <c r="CA139" s="158"/>
      <c r="CB139" s="158"/>
      <c r="CC139" s="158"/>
      <c r="CD139" s="158"/>
      <c r="CE139" s="158"/>
      <c r="CF139" s="158"/>
      <c r="CG139" s="158"/>
      <c r="CH139" s="158"/>
      <c r="CI139" s="158"/>
      <c r="CJ139" s="158"/>
      <c r="CK139" s="158"/>
      <c r="CL139" s="158"/>
      <c r="CM139" s="158"/>
      <c r="CN139" s="158"/>
      <c r="CO139" s="158"/>
      <c r="CP139" s="158"/>
      <c r="CQ139" s="158"/>
      <c r="CR139" s="158"/>
      <c r="CS139" s="158"/>
      <c r="CT139" s="158"/>
      <c r="CU139" s="158"/>
      <c r="CV139" s="158"/>
      <c r="CW139" s="158"/>
      <c r="CX139" s="158"/>
      <c r="CY139" s="158"/>
      <c r="CZ139" s="158"/>
      <c r="DA139" s="158"/>
    </row>
    <row r="140" spans="27:105" ht="12.75">
      <c r="AA140" s="187"/>
      <c r="AJ140" s="158"/>
      <c r="AK140" s="158"/>
      <c r="AL140" s="158"/>
      <c r="AM140" s="158"/>
      <c r="AN140" s="158"/>
      <c r="AO140" s="217"/>
      <c r="AP140" s="158"/>
      <c r="AQ140" s="158"/>
      <c r="AR140" s="158"/>
      <c r="AS140" s="158"/>
      <c r="AT140" s="158"/>
      <c r="AU140" s="158"/>
      <c r="AV140" s="158"/>
      <c r="AW140" s="158"/>
      <c r="AX140" s="158"/>
      <c r="AY140" s="158"/>
      <c r="AZ140" s="158"/>
      <c r="BA140" s="158"/>
      <c r="BB140" s="158"/>
      <c r="BC140" s="158"/>
      <c r="BD140" s="158"/>
      <c r="BE140" s="231"/>
      <c r="BF140" s="231"/>
      <c r="BG140" s="231"/>
      <c r="BH140" s="158"/>
      <c r="BI140" s="158"/>
      <c r="BJ140" s="158"/>
      <c r="BK140" s="158"/>
      <c r="BL140" s="158"/>
      <c r="BM140" s="158"/>
      <c r="BN140" s="158"/>
      <c r="BO140" s="158"/>
      <c r="BP140" s="158"/>
      <c r="BQ140" s="158"/>
      <c r="BR140" s="158"/>
      <c r="BS140" s="158"/>
      <c r="BT140" s="158"/>
      <c r="BU140" s="158"/>
      <c r="BV140" s="158"/>
      <c r="BW140" s="158"/>
      <c r="BX140" s="158"/>
      <c r="BY140" s="158"/>
      <c r="BZ140" s="158"/>
      <c r="CA140" s="158"/>
      <c r="CB140" s="158"/>
      <c r="CC140" s="158"/>
      <c r="CD140" s="158"/>
      <c r="CE140" s="158"/>
      <c r="CF140" s="158"/>
      <c r="CG140" s="158"/>
      <c r="CH140" s="158"/>
      <c r="CI140" s="158"/>
      <c r="CJ140" s="158"/>
      <c r="CK140" s="158"/>
      <c r="CL140" s="158"/>
      <c r="CM140" s="158"/>
      <c r="CN140" s="158"/>
      <c r="CO140" s="158"/>
      <c r="CP140" s="158"/>
      <c r="CQ140" s="158"/>
      <c r="CR140" s="158"/>
      <c r="CS140" s="158"/>
      <c r="CT140" s="158"/>
      <c r="CU140" s="158"/>
      <c r="CV140" s="158"/>
      <c r="CW140" s="158"/>
      <c r="CX140" s="158"/>
      <c r="CY140" s="158"/>
      <c r="CZ140" s="158"/>
      <c r="DA140" s="158"/>
    </row>
    <row r="141" spans="27:105" ht="12.75">
      <c r="AA141" s="187"/>
      <c r="AJ141" s="158"/>
      <c r="AK141" s="158"/>
      <c r="AL141" s="158"/>
      <c r="AM141" s="158"/>
      <c r="AN141" s="158"/>
      <c r="AO141" s="217"/>
      <c r="AP141" s="158"/>
      <c r="AQ141" s="158"/>
      <c r="AR141" s="158"/>
      <c r="AS141" s="158"/>
      <c r="AT141" s="158"/>
      <c r="AU141" s="158"/>
      <c r="AV141" s="158"/>
      <c r="AW141" s="158"/>
      <c r="AX141" s="158"/>
      <c r="AY141" s="158"/>
      <c r="AZ141" s="158"/>
      <c r="BA141" s="158"/>
      <c r="BB141" s="158"/>
      <c r="BC141" s="158"/>
      <c r="BD141" s="158"/>
      <c r="BE141" s="231"/>
      <c r="BF141" s="231"/>
      <c r="BG141" s="231"/>
      <c r="BH141" s="158"/>
      <c r="BI141" s="158"/>
      <c r="BJ141" s="158"/>
      <c r="BK141" s="158"/>
      <c r="BL141" s="158"/>
      <c r="BM141" s="158"/>
      <c r="BN141" s="158"/>
      <c r="BO141" s="158"/>
      <c r="BP141" s="158"/>
      <c r="BQ141" s="158"/>
      <c r="BR141" s="158"/>
      <c r="BS141" s="158"/>
      <c r="BT141" s="158"/>
      <c r="BU141" s="158"/>
      <c r="BV141" s="158"/>
      <c r="BW141" s="158"/>
      <c r="BX141" s="158"/>
      <c r="BY141" s="158"/>
      <c r="BZ141" s="158"/>
      <c r="CA141" s="158"/>
      <c r="CB141" s="158"/>
      <c r="CC141" s="158"/>
      <c r="CD141" s="158"/>
      <c r="CE141" s="158"/>
      <c r="CF141" s="158"/>
      <c r="CG141" s="158"/>
      <c r="CH141" s="158"/>
      <c r="CI141" s="158"/>
      <c r="CJ141" s="158"/>
      <c r="CK141" s="158"/>
      <c r="CL141" s="158"/>
      <c r="CM141" s="158"/>
      <c r="CN141" s="158"/>
      <c r="CO141" s="158"/>
      <c r="CP141" s="158"/>
      <c r="CQ141" s="158"/>
      <c r="CR141" s="158"/>
      <c r="CS141" s="158"/>
      <c r="CT141" s="158"/>
      <c r="CU141" s="158"/>
      <c r="CV141" s="158"/>
      <c r="CW141" s="158"/>
      <c r="CX141" s="158"/>
      <c r="CY141" s="158"/>
      <c r="CZ141" s="158"/>
      <c r="DA141" s="158"/>
    </row>
    <row r="142" spans="27:105" ht="12.75">
      <c r="AA142" s="187"/>
      <c r="AJ142" s="158"/>
      <c r="AK142" s="158"/>
      <c r="AL142" s="158"/>
      <c r="AM142" s="158"/>
      <c r="AN142" s="158"/>
      <c r="AO142" s="217"/>
      <c r="AP142" s="158"/>
      <c r="AQ142" s="158"/>
      <c r="AR142" s="158"/>
      <c r="AS142" s="158"/>
      <c r="AT142" s="158"/>
      <c r="AU142" s="158"/>
      <c r="AV142" s="158"/>
      <c r="AW142" s="158"/>
      <c r="AX142" s="158"/>
      <c r="AY142" s="158"/>
      <c r="AZ142" s="158"/>
      <c r="BA142" s="158"/>
      <c r="BB142" s="158"/>
      <c r="BC142" s="158"/>
      <c r="BD142" s="158"/>
      <c r="BE142" s="231"/>
      <c r="BF142" s="231"/>
      <c r="BG142" s="231"/>
      <c r="BH142" s="158"/>
      <c r="BI142" s="158"/>
      <c r="BJ142" s="158"/>
      <c r="BK142" s="158"/>
      <c r="BL142" s="158"/>
      <c r="BM142" s="158"/>
      <c r="BN142" s="158"/>
      <c r="BO142" s="158"/>
      <c r="BP142" s="158"/>
      <c r="BQ142" s="158"/>
      <c r="BR142" s="158"/>
      <c r="BS142" s="158"/>
      <c r="BT142" s="158"/>
      <c r="BU142" s="158"/>
      <c r="BV142" s="158"/>
      <c r="BW142" s="158"/>
      <c r="BX142" s="158"/>
      <c r="BY142" s="158"/>
      <c r="BZ142" s="158"/>
      <c r="CA142" s="158"/>
      <c r="CB142" s="158"/>
      <c r="CC142" s="158"/>
      <c r="CD142" s="158"/>
      <c r="CE142" s="158"/>
      <c r="CF142" s="158"/>
      <c r="CG142" s="158"/>
      <c r="CH142" s="158"/>
      <c r="CI142" s="158"/>
      <c r="CJ142" s="158"/>
      <c r="CK142" s="158"/>
      <c r="CL142" s="158"/>
      <c r="CM142" s="158"/>
      <c r="CN142" s="158"/>
      <c r="CO142" s="158"/>
      <c r="CP142" s="158"/>
      <c r="CQ142" s="158"/>
      <c r="CR142" s="158"/>
      <c r="CS142" s="158"/>
      <c r="CT142" s="158"/>
      <c r="CU142" s="158"/>
      <c r="CV142" s="158"/>
      <c r="CW142" s="158"/>
      <c r="CX142" s="158"/>
      <c r="CY142" s="158"/>
      <c r="CZ142" s="158"/>
      <c r="DA142" s="158"/>
    </row>
    <row r="143" spans="27:105" ht="12.75">
      <c r="AA143" s="187"/>
      <c r="AJ143" s="158"/>
      <c r="AK143" s="158"/>
      <c r="AL143" s="158"/>
      <c r="AM143" s="158"/>
      <c r="AN143" s="158"/>
      <c r="AO143" s="217"/>
      <c r="AP143" s="158"/>
      <c r="AQ143" s="158"/>
      <c r="AR143" s="158"/>
      <c r="AS143" s="158"/>
      <c r="AT143" s="158"/>
      <c r="AU143" s="158"/>
      <c r="AV143" s="158"/>
      <c r="AW143" s="158"/>
      <c r="AX143" s="158"/>
      <c r="AY143" s="158"/>
      <c r="AZ143" s="158"/>
      <c r="BA143" s="158"/>
      <c r="BB143" s="158"/>
      <c r="BC143" s="158"/>
      <c r="BD143" s="158"/>
      <c r="BE143" s="231"/>
      <c r="BF143" s="231"/>
      <c r="BG143" s="231"/>
      <c r="BH143" s="158"/>
      <c r="BI143" s="158"/>
      <c r="BJ143" s="158"/>
      <c r="BK143" s="158"/>
      <c r="BL143" s="158"/>
      <c r="BM143" s="158"/>
      <c r="BN143" s="158"/>
      <c r="BO143" s="158"/>
      <c r="BP143" s="158"/>
      <c r="BQ143" s="158"/>
      <c r="BR143" s="158"/>
      <c r="BS143" s="158"/>
      <c r="BT143" s="158"/>
      <c r="BU143" s="158"/>
      <c r="BV143" s="158"/>
      <c r="BW143" s="158"/>
      <c r="BX143" s="158"/>
      <c r="BY143" s="158"/>
      <c r="BZ143" s="158"/>
      <c r="CA143" s="158"/>
      <c r="CB143" s="158"/>
      <c r="CC143" s="158"/>
      <c r="CD143" s="158"/>
      <c r="CE143" s="158"/>
      <c r="CF143" s="158"/>
      <c r="CG143" s="158"/>
      <c r="CH143" s="158"/>
      <c r="CI143" s="158"/>
      <c r="CJ143" s="158"/>
      <c r="CK143" s="158"/>
      <c r="CL143" s="158"/>
      <c r="CM143" s="158"/>
      <c r="CN143" s="158"/>
      <c r="CO143" s="158"/>
      <c r="CP143" s="158"/>
      <c r="CQ143" s="158"/>
      <c r="CR143" s="158"/>
      <c r="CS143" s="158"/>
      <c r="CT143" s="158"/>
      <c r="CU143" s="158"/>
      <c r="CV143" s="158"/>
      <c r="CW143" s="158"/>
      <c r="CX143" s="158"/>
      <c r="CY143" s="158"/>
      <c r="CZ143" s="158"/>
      <c r="DA143" s="158"/>
    </row>
    <row r="144" spans="27:105" ht="12.75">
      <c r="AA144" s="187"/>
      <c r="AJ144" s="158"/>
      <c r="AK144" s="158"/>
      <c r="AL144" s="158"/>
      <c r="AM144" s="158"/>
      <c r="AN144" s="158"/>
      <c r="AO144" s="217"/>
      <c r="AP144" s="158"/>
      <c r="AQ144" s="158"/>
      <c r="AR144" s="158"/>
      <c r="AS144" s="158"/>
      <c r="AT144" s="158"/>
      <c r="AU144" s="158"/>
      <c r="AV144" s="158"/>
      <c r="AW144" s="158"/>
      <c r="AX144" s="158"/>
      <c r="AY144" s="158"/>
      <c r="AZ144" s="158"/>
      <c r="BA144" s="158"/>
      <c r="BB144" s="158"/>
      <c r="BC144" s="158"/>
      <c r="BD144" s="158"/>
      <c r="BE144" s="231"/>
      <c r="BF144" s="231"/>
      <c r="BG144" s="231"/>
      <c r="BH144" s="158"/>
      <c r="BI144" s="158"/>
      <c r="BJ144" s="158"/>
      <c r="BK144" s="158"/>
      <c r="BL144" s="158"/>
      <c r="BM144" s="158"/>
      <c r="BN144" s="158"/>
      <c r="BO144" s="158"/>
      <c r="BP144" s="158"/>
      <c r="BQ144" s="158"/>
      <c r="BR144" s="158"/>
      <c r="BS144" s="158"/>
      <c r="BT144" s="158"/>
      <c r="BU144" s="158"/>
      <c r="BV144" s="158"/>
      <c r="BW144" s="158"/>
      <c r="BX144" s="158"/>
      <c r="BY144" s="158"/>
      <c r="BZ144" s="158"/>
      <c r="CA144" s="158"/>
      <c r="CB144" s="158"/>
      <c r="CC144" s="158"/>
      <c r="CD144" s="158"/>
      <c r="CE144" s="158"/>
      <c r="CF144" s="158"/>
      <c r="CG144" s="158"/>
      <c r="CH144" s="158"/>
      <c r="CI144" s="158"/>
      <c r="CJ144" s="158"/>
      <c r="CK144" s="158"/>
      <c r="CL144" s="158"/>
      <c r="CM144" s="158"/>
      <c r="CN144" s="158"/>
      <c r="CO144" s="158"/>
      <c r="CP144" s="158"/>
      <c r="CQ144" s="158"/>
      <c r="CR144" s="158"/>
      <c r="CS144" s="158"/>
      <c r="CT144" s="158"/>
      <c r="CU144" s="158"/>
      <c r="CV144" s="158"/>
      <c r="CW144" s="158"/>
      <c r="CX144" s="158"/>
      <c r="CY144" s="158"/>
      <c r="CZ144" s="158"/>
      <c r="DA144" s="158"/>
    </row>
    <row r="145" spans="27:105" ht="12.75">
      <c r="AA145" s="187"/>
      <c r="AJ145" s="158"/>
      <c r="AK145" s="158"/>
      <c r="AL145" s="158"/>
      <c r="AM145" s="158"/>
      <c r="AN145" s="158"/>
      <c r="AO145" s="217"/>
      <c r="AP145" s="158"/>
      <c r="AQ145" s="158"/>
      <c r="AR145" s="158"/>
      <c r="AS145" s="158"/>
      <c r="AT145" s="158"/>
      <c r="AU145" s="158"/>
      <c r="AV145" s="158"/>
      <c r="AW145" s="158"/>
      <c r="AX145" s="158"/>
      <c r="AY145" s="158"/>
      <c r="AZ145" s="158"/>
      <c r="BA145" s="158"/>
      <c r="BB145" s="158"/>
      <c r="BC145" s="158"/>
      <c r="BD145" s="158"/>
      <c r="BE145" s="231"/>
      <c r="BF145" s="231"/>
      <c r="BG145" s="231"/>
      <c r="BH145" s="158"/>
      <c r="BI145" s="158"/>
      <c r="BJ145" s="158"/>
      <c r="BK145" s="158"/>
      <c r="BL145" s="158"/>
      <c r="BM145" s="158"/>
      <c r="BN145" s="158"/>
      <c r="BO145" s="158"/>
      <c r="BP145" s="158"/>
      <c r="BQ145" s="158"/>
      <c r="BR145" s="158"/>
      <c r="BS145" s="158"/>
      <c r="BT145" s="158"/>
      <c r="BU145" s="158"/>
      <c r="BV145" s="158"/>
      <c r="BW145" s="158"/>
      <c r="BX145" s="158"/>
      <c r="BY145" s="158"/>
      <c r="BZ145" s="158"/>
      <c r="CA145" s="158"/>
      <c r="CB145" s="158"/>
      <c r="CC145" s="158"/>
      <c r="CD145" s="158"/>
      <c r="CE145" s="158"/>
      <c r="CF145" s="158"/>
      <c r="CG145" s="158"/>
      <c r="CH145" s="158"/>
      <c r="CI145" s="158"/>
      <c r="CJ145" s="158"/>
      <c r="CK145" s="158"/>
      <c r="CL145" s="158"/>
      <c r="CM145" s="158"/>
      <c r="CN145" s="158"/>
      <c r="CO145" s="158"/>
      <c r="CP145" s="158"/>
      <c r="CQ145" s="158"/>
      <c r="CR145" s="158"/>
      <c r="CS145" s="158"/>
      <c r="CT145" s="158"/>
      <c r="CU145" s="158"/>
      <c r="CV145" s="158"/>
      <c r="CW145" s="158"/>
      <c r="CX145" s="158"/>
      <c r="CY145" s="158"/>
      <c r="CZ145" s="158"/>
      <c r="DA145" s="158"/>
    </row>
    <row r="146" spans="27:105" ht="12.75">
      <c r="AA146" s="187"/>
      <c r="AJ146" s="158"/>
      <c r="AK146" s="158"/>
      <c r="AL146" s="158"/>
      <c r="AM146" s="158"/>
      <c r="AN146" s="158"/>
      <c r="AO146" s="217"/>
      <c r="AP146" s="158"/>
      <c r="AQ146" s="158"/>
      <c r="AR146" s="158"/>
      <c r="AS146" s="158"/>
      <c r="AT146" s="158"/>
      <c r="AU146" s="158"/>
      <c r="AV146" s="158"/>
      <c r="AW146" s="158"/>
      <c r="AX146" s="158"/>
      <c r="AY146" s="158"/>
      <c r="AZ146" s="158"/>
      <c r="BA146" s="158"/>
      <c r="BB146" s="158"/>
      <c r="BC146" s="158"/>
      <c r="BD146" s="158"/>
      <c r="BE146" s="231"/>
      <c r="BF146" s="231"/>
      <c r="BG146" s="231"/>
      <c r="BH146" s="158"/>
      <c r="BI146" s="158"/>
      <c r="BJ146" s="158"/>
      <c r="BK146" s="158"/>
      <c r="BL146" s="158"/>
      <c r="BM146" s="158"/>
      <c r="BN146" s="158"/>
      <c r="BO146" s="158"/>
      <c r="BP146" s="158"/>
      <c r="BQ146" s="158"/>
      <c r="BR146" s="158"/>
      <c r="BS146" s="158"/>
      <c r="BT146" s="158"/>
      <c r="BU146" s="158"/>
      <c r="BV146" s="158"/>
      <c r="BW146" s="158"/>
      <c r="BX146" s="158"/>
      <c r="BY146" s="158"/>
      <c r="BZ146" s="158"/>
      <c r="CA146" s="158"/>
      <c r="CB146" s="158"/>
      <c r="CC146" s="158"/>
      <c r="CD146" s="158"/>
      <c r="CE146" s="158"/>
      <c r="CF146" s="158"/>
      <c r="CG146" s="158"/>
      <c r="CH146" s="158"/>
      <c r="CI146" s="158"/>
      <c r="CJ146" s="158"/>
      <c r="CK146" s="158"/>
      <c r="CL146" s="158"/>
      <c r="CM146" s="158"/>
      <c r="CN146" s="158"/>
      <c r="CO146" s="158"/>
      <c r="CP146" s="158"/>
      <c r="CQ146" s="158"/>
      <c r="CR146" s="158"/>
      <c r="CS146" s="158"/>
      <c r="CT146" s="158"/>
      <c r="CU146" s="158"/>
      <c r="CV146" s="158"/>
      <c r="CW146" s="158"/>
      <c r="CX146" s="158"/>
      <c r="CY146" s="158"/>
      <c r="CZ146" s="158"/>
      <c r="DA146" s="158"/>
    </row>
    <row r="147" spans="27:105" ht="12.75">
      <c r="AA147" s="187"/>
      <c r="AJ147" s="158"/>
      <c r="AK147" s="158"/>
      <c r="AL147" s="158"/>
      <c r="AM147" s="158"/>
      <c r="AN147" s="158"/>
      <c r="AO147" s="217"/>
      <c r="AP147" s="158"/>
      <c r="AQ147" s="158"/>
      <c r="AR147" s="158"/>
      <c r="AS147" s="158"/>
      <c r="AT147" s="158"/>
      <c r="AU147" s="158"/>
      <c r="AV147" s="158"/>
      <c r="AW147" s="158"/>
      <c r="AX147" s="158"/>
      <c r="AY147" s="158"/>
      <c r="AZ147" s="158"/>
      <c r="BA147" s="158"/>
      <c r="BB147" s="158"/>
      <c r="BC147" s="158"/>
      <c r="BD147" s="158"/>
      <c r="BE147" s="231"/>
      <c r="BF147" s="231"/>
      <c r="BG147" s="231"/>
      <c r="BH147" s="158"/>
      <c r="BI147" s="158"/>
      <c r="BJ147" s="158"/>
      <c r="BK147" s="158"/>
      <c r="BL147" s="158"/>
      <c r="BM147" s="158"/>
      <c r="BN147" s="158"/>
      <c r="BO147" s="158"/>
      <c r="BP147" s="158"/>
      <c r="BQ147" s="158"/>
      <c r="BR147" s="158"/>
      <c r="BS147" s="158"/>
      <c r="BT147" s="158"/>
      <c r="BU147" s="158"/>
      <c r="BV147" s="158"/>
      <c r="BW147" s="158"/>
      <c r="BX147" s="158"/>
      <c r="BY147" s="158"/>
      <c r="BZ147" s="158"/>
      <c r="CA147" s="158"/>
      <c r="CB147" s="158"/>
      <c r="CC147" s="158"/>
      <c r="CD147" s="158"/>
      <c r="CE147" s="158"/>
      <c r="CF147" s="158"/>
      <c r="CG147" s="158"/>
      <c r="CH147" s="158"/>
      <c r="CI147" s="158"/>
      <c r="CJ147" s="158"/>
      <c r="CK147" s="158"/>
      <c r="CL147" s="158"/>
      <c r="CM147" s="158"/>
      <c r="CN147" s="158"/>
      <c r="CO147" s="158"/>
      <c r="CP147" s="158"/>
      <c r="CQ147" s="158"/>
      <c r="CR147" s="158"/>
      <c r="CS147" s="158"/>
      <c r="CT147" s="158"/>
      <c r="CU147" s="158"/>
      <c r="CV147" s="158"/>
      <c r="CW147" s="158"/>
      <c r="CX147" s="158"/>
      <c r="CY147" s="158"/>
      <c r="CZ147" s="158"/>
      <c r="DA147" s="158"/>
    </row>
    <row r="148" spans="27:105" ht="12.75">
      <c r="AA148" s="187"/>
      <c r="AJ148" s="158"/>
      <c r="AK148" s="158"/>
      <c r="AL148" s="158"/>
      <c r="AM148" s="158"/>
      <c r="AN148" s="158"/>
      <c r="AO148" s="217"/>
      <c r="AP148" s="158"/>
      <c r="AQ148" s="158"/>
      <c r="AR148" s="158"/>
      <c r="AS148" s="158"/>
      <c r="AT148" s="158"/>
      <c r="AU148" s="158"/>
      <c r="AV148" s="158"/>
      <c r="AW148" s="158"/>
      <c r="AX148" s="158"/>
      <c r="AY148" s="158"/>
      <c r="AZ148" s="158"/>
      <c r="BA148" s="158"/>
      <c r="BB148" s="158"/>
      <c r="BC148" s="158"/>
      <c r="BD148" s="158"/>
      <c r="BE148" s="231"/>
      <c r="BF148" s="231"/>
      <c r="BG148" s="231"/>
      <c r="BH148" s="158"/>
      <c r="BI148" s="158"/>
      <c r="BJ148" s="158"/>
      <c r="BK148" s="158"/>
      <c r="BL148" s="158"/>
      <c r="BM148" s="158"/>
      <c r="BN148" s="158"/>
      <c r="BO148" s="158"/>
      <c r="BP148" s="158"/>
      <c r="BQ148" s="158"/>
      <c r="BR148" s="158"/>
      <c r="BS148" s="158"/>
      <c r="BT148" s="158"/>
      <c r="BU148" s="158"/>
      <c r="BV148" s="158"/>
      <c r="BW148" s="158"/>
      <c r="BX148" s="158"/>
      <c r="BY148" s="158"/>
      <c r="BZ148" s="158"/>
      <c r="CA148" s="158"/>
      <c r="CB148" s="158"/>
      <c r="CC148" s="158"/>
      <c r="CD148" s="158"/>
      <c r="CE148" s="158"/>
      <c r="CF148" s="158"/>
      <c r="CG148" s="158"/>
      <c r="CH148" s="158"/>
      <c r="CI148" s="158"/>
      <c r="CJ148" s="158"/>
      <c r="CK148" s="158"/>
      <c r="CL148" s="158"/>
      <c r="CM148" s="158"/>
      <c r="CN148" s="158"/>
      <c r="CO148" s="158"/>
      <c r="CP148" s="158"/>
      <c r="CQ148" s="158"/>
      <c r="CR148" s="158"/>
      <c r="CS148" s="158"/>
      <c r="CT148" s="158"/>
      <c r="CU148" s="158"/>
      <c r="CV148" s="158"/>
      <c r="CW148" s="158"/>
      <c r="CX148" s="158"/>
      <c r="CY148" s="158"/>
      <c r="CZ148" s="158"/>
      <c r="DA148" s="158"/>
    </row>
    <row r="149" spans="27:105" ht="12.75">
      <c r="AA149" s="187"/>
      <c r="AJ149" s="158"/>
      <c r="AK149" s="158"/>
      <c r="AL149" s="158"/>
      <c r="AM149" s="158"/>
      <c r="AN149" s="158"/>
      <c r="AO149" s="217"/>
      <c r="AP149" s="158"/>
      <c r="AQ149" s="158"/>
      <c r="AR149" s="158"/>
      <c r="AS149" s="158"/>
      <c r="AT149" s="158"/>
      <c r="AU149" s="158"/>
      <c r="AV149" s="158"/>
      <c r="AW149" s="158"/>
      <c r="AX149" s="158"/>
      <c r="AY149" s="158"/>
      <c r="AZ149" s="158"/>
      <c r="BA149" s="158"/>
      <c r="BB149" s="158"/>
      <c r="BC149" s="158"/>
      <c r="BD149" s="158"/>
      <c r="BE149" s="231"/>
      <c r="BF149" s="231"/>
      <c r="BG149" s="231"/>
      <c r="BH149" s="158"/>
      <c r="BI149" s="158"/>
      <c r="BJ149" s="158"/>
      <c r="BK149" s="158"/>
      <c r="BL149" s="158"/>
      <c r="BM149" s="158"/>
      <c r="BN149" s="158"/>
      <c r="BO149" s="158"/>
      <c r="BP149" s="158"/>
      <c r="BQ149" s="158"/>
      <c r="BR149" s="158"/>
      <c r="BS149" s="158"/>
      <c r="BT149" s="158"/>
      <c r="BU149" s="158"/>
      <c r="BV149" s="158"/>
      <c r="BW149" s="158"/>
      <c r="BX149" s="158"/>
      <c r="BY149" s="158"/>
      <c r="BZ149" s="158"/>
      <c r="CA149" s="158"/>
      <c r="CB149" s="158"/>
      <c r="CC149" s="158"/>
      <c r="CD149" s="158"/>
      <c r="CE149" s="158"/>
      <c r="CF149" s="158"/>
      <c r="CG149" s="158"/>
      <c r="CH149" s="158"/>
      <c r="CI149" s="158"/>
      <c r="CJ149" s="158"/>
      <c r="CK149" s="158"/>
      <c r="CL149" s="158"/>
      <c r="CM149" s="158"/>
      <c r="CN149" s="158"/>
      <c r="CO149" s="158"/>
      <c r="CP149" s="158"/>
      <c r="CQ149" s="158"/>
      <c r="CR149" s="158"/>
      <c r="CS149" s="158"/>
      <c r="CT149" s="158"/>
      <c r="CU149" s="158"/>
      <c r="CV149" s="158"/>
      <c r="CW149" s="158"/>
      <c r="CX149" s="158"/>
      <c r="CY149" s="158"/>
      <c r="CZ149" s="158"/>
      <c r="DA149" s="158"/>
    </row>
    <row r="150" spans="27:105" ht="12.75">
      <c r="AA150" s="187"/>
      <c r="AJ150" s="158"/>
      <c r="AK150" s="158"/>
      <c r="AL150" s="158"/>
      <c r="AM150" s="158"/>
      <c r="AN150" s="158"/>
      <c r="AO150" s="217"/>
      <c r="AP150" s="158"/>
      <c r="AQ150" s="158"/>
      <c r="AR150" s="158"/>
      <c r="AS150" s="158"/>
      <c r="AT150" s="158"/>
      <c r="AU150" s="158"/>
      <c r="AV150" s="158"/>
      <c r="AW150" s="158"/>
      <c r="AX150" s="158"/>
      <c r="AY150" s="158"/>
      <c r="AZ150" s="158"/>
      <c r="BA150" s="158"/>
      <c r="BB150" s="158"/>
      <c r="BC150" s="158"/>
      <c r="BD150" s="158"/>
      <c r="BE150" s="231"/>
      <c r="BF150" s="231"/>
      <c r="BG150" s="231"/>
      <c r="BH150" s="158"/>
      <c r="BI150" s="158"/>
      <c r="BJ150" s="158"/>
      <c r="BK150" s="158"/>
      <c r="BL150" s="158"/>
      <c r="BM150" s="158"/>
      <c r="BN150" s="158"/>
      <c r="BO150" s="158"/>
      <c r="BP150" s="158"/>
      <c r="BQ150" s="158"/>
      <c r="BR150" s="158"/>
      <c r="BS150" s="158"/>
      <c r="BT150" s="158"/>
      <c r="BU150" s="158"/>
      <c r="BV150" s="158"/>
      <c r="BW150" s="158"/>
      <c r="BX150" s="158"/>
      <c r="BY150" s="158"/>
      <c r="BZ150" s="158"/>
      <c r="CA150" s="158"/>
      <c r="CB150" s="158"/>
      <c r="CC150" s="158"/>
      <c r="CD150" s="158"/>
      <c r="CE150" s="158"/>
      <c r="CF150" s="158"/>
      <c r="CG150" s="158"/>
      <c r="CH150" s="158"/>
      <c r="CI150" s="158"/>
      <c r="CJ150" s="158"/>
      <c r="CK150" s="158"/>
      <c r="CL150" s="158"/>
      <c r="CM150" s="158"/>
      <c r="CN150" s="158"/>
      <c r="CO150" s="158"/>
      <c r="CP150" s="158"/>
      <c r="CQ150" s="158"/>
      <c r="CR150" s="158"/>
      <c r="CS150" s="158"/>
      <c r="CT150" s="158"/>
      <c r="CU150" s="158"/>
      <c r="CV150" s="158"/>
      <c r="CW150" s="158"/>
      <c r="CX150" s="158"/>
      <c r="CY150" s="158"/>
      <c r="CZ150" s="158"/>
      <c r="DA150" s="158"/>
    </row>
    <row r="151" spans="27:105" ht="12.75">
      <c r="AA151" s="187"/>
      <c r="AJ151" s="158"/>
      <c r="AK151" s="158"/>
      <c r="AL151" s="158"/>
      <c r="AM151" s="158"/>
      <c r="AN151" s="158"/>
      <c r="AO151" s="217"/>
      <c r="AP151" s="158"/>
      <c r="AQ151" s="158"/>
      <c r="AR151" s="158"/>
      <c r="AS151" s="158"/>
      <c r="AT151" s="158"/>
      <c r="AU151" s="158"/>
      <c r="AV151" s="158"/>
      <c r="AW151" s="158"/>
      <c r="AX151" s="158"/>
      <c r="AY151" s="158"/>
      <c r="AZ151" s="158"/>
      <c r="BA151" s="158"/>
      <c r="BB151" s="158"/>
      <c r="BC151" s="158"/>
      <c r="BD151" s="158"/>
      <c r="BE151" s="231"/>
      <c r="BF151" s="231"/>
      <c r="BG151" s="231"/>
      <c r="BH151" s="158"/>
      <c r="BI151" s="158"/>
      <c r="BJ151" s="158"/>
      <c r="BK151" s="158"/>
      <c r="BL151" s="158"/>
      <c r="BM151" s="158"/>
      <c r="BN151" s="158"/>
      <c r="BO151" s="158"/>
      <c r="BP151" s="158"/>
      <c r="BQ151" s="158"/>
      <c r="BR151" s="158"/>
      <c r="BS151" s="158"/>
      <c r="BT151" s="158"/>
      <c r="BU151" s="158"/>
      <c r="BV151" s="158"/>
      <c r="BW151" s="158"/>
      <c r="BX151" s="158"/>
      <c r="BY151" s="158"/>
      <c r="BZ151" s="158"/>
      <c r="CA151" s="158"/>
      <c r="CB151" s="158"/>
      <c r="CC151" s="158"/>
      <c r="CD151" s="158"/>
      <c r="CE151" s="158"/>
      <c r="CF151" s="158"/>
      <c r="CG151" s="158"/>
      <c r="CH151" s="158"/>
      <c r="CI151" s="158"/>
      <c r="CJ151" s="158"/>
      <c r="CK151" s="158"/>
      <c r="CL151" s="158"/>
      <c r="CM151" s="158"/>
      <c r="CN151" s="158"/>
      <c r="CO151" s="158"/>
      <c r="CP151" s="158"/>
      <c r="CQ151" s="158"/>
      <c r="CR151" s="158"/>
      <c r="CS151" s="158"/>
      <c r="CT151" s="158"/>
      <c r="CU151" s="158"/>
      <c r="CV151" s="158"/>
      <c r="CW151" s="158"/>
      <c r="CX151" s="158"/>
      <c r="CY151" s="158"/>
      <c r="CZ151" s="158"/>
      <c r="DA151" s="158"/>
    </row>
    <row r="152" spans="27:105" ht="12.75">
      <c r="AA152" s="187"/>
      <c r="AJ152" s="158"/>
      <c r="AK152" s="158"/>
      <c r="AL152" s="158"/>
      <c r="AM152" s="158"/>
      <c r="AN152" s="158"/>
      <c r="AO152" s="217"/>
      <c r="AP152" s="158"/>
      <c r="AQ152" s="158"/>
      <c r="AR152" s="158"/>
      <c r="AS152" s="158"/>
      <c r="AT152" s="158"/>
      <c r="AU152" s="158"/>
      <c r="AV152" s="158"/>
      <c r="AW152" s="158"/>
      <c r="AX152" s="158"/>
      <c r="AY152" s="158"/>
      <c r="AZ152" s="158"/>
      <c r="BA152" s="158"/>
      <c r="BB152" s="158"/>
      <c r="BC152" s="158"/>
      <c r="BD152" s="158"/>
      <c r="BE152" s="231"/>
      <c r="BF152" s="231"/>
      <c r="BG152" s="231"/>
      <c r="BH152" s="158"/>
      <c r="BI152" s="158"/>
      <c r="BJ152" s="158"/>
      <c r="BK152" s="158"/>
      <c r="BL152" s="158"/>
      <c r="BM152" s="158"/>
      <c r="BN152" s="158"/>
      <c r="BO152" s="158"/>
      <c r="BP152" s="158"/>
      <c r="BQ152" s="158"/>
      <c r="BR152" s="158"/>
      <c r="BS152" s="158"/>
      <c r="BT152" s="158"/>
      <c r="BU152" s="158"/>
      <c r="BV152" s="158"/>
      <c r="BW152" s="158"/>
      <c r="BX152" s="158"/>
      <c r="BY152" s="158"/>
      <c r="BZ152" s="158"/>
      <c r="CA152" s="158"/>
      <c r="CB152" s="158"/>
      <c r="CC152" s="158"/>
      <c r="CD152" s="158"/>
      <c r="CE152" s="158"/>
      <c r="CF152" s="158"/>
      <c r="CG152" s="158"/>
      <c r="CH152" s="158"/>
      <c r="CI152" s="158"/>
      <c r="CJ152" s="158"/>
      <c r="CK152" s="158"/>
      <c r="CL152" s="158"/>
      <c r="CM152" s="158"/>
      <c r="CN152" s="158"/>
      <c r="CO152" s="158"/>
      <c r="CP152" s="158"/>
      <c r="CQ152" s="158"/>
      <c r="CR152" s="158"/>
      <c r="CS152" s="158"/>
      <c r="CT152" s="158"/>
      <c r="CU152" s="158"/>
      <c r="CV152" s="158"/>
      <c r="CW152" s="158"/>
      <c r="CX152" s="158"/>
      <c r="CY152" s="158"/>
      <c r="CZ152" s="158"/>
      <c r="DA152" s="158"/>
    </row>
    <row r="153" spans="27:105" ht="12.75">
      <c r="AA153" s="187"/>
      <c r="AJ153" s="158"/>
      <c r="AK153" s="158"/>
      <c r="AL153" s="158"/>
      <c r="AM153" s="158"/>
      <c r="AN153" s="158"/>
      <c r="AO153" s="217"/>
      <c r="AP153" s="158"/>
      <c r="AQ153" s="158"/>
      <c r="AR153" s="158"/>
      <c r="AS153" s="158"/>
      <c r="AT153" s="158"/>
      <c r="AU153" s="158"/>
      <c r="AV153" s="158"/>
      <c r="AW153" s="158"/>
      <c r="AX153" s="158"/>
      <c r="AY153" s="158"/>
      <c r="AZ153" s="158"/>
      <c r="BA153" s="158"/>
      <c r="BB153" s="158"/>
      <c r="BC153" s="158"/>
      <c r="BD153" s="158"/>
      <c r="BE153" s="231"/>
      <c r="BF153" s="231"/>
      <c r="BG153" s="231"/>
      <c r="BH153" s="158"/>
      <c r="BI153" s="158"/>
      <c r="BJ153" s="158"/>
      <c r="BK153" s="158"/>
      <c r="BL153" s="158"/>
      <c r="BM153" s="158"/>
      <c r="BN153" s="158"/>
      <c r="BO153" s="158"/>
      <c r="BP153" s="158"/>
      <c r="BQ153" s="158"/>
      <c r="BR153" s="158"/>
      <c r="BS153" s="158"/>
      <c r="BT153" s="158"/>
      <c r="BU153" s="158"/>
      <c r="BV153" s="158"/>
      <c r="BW153" s="158"/>
      <c r="BX153" s="158"/>
      <c r="BY153" s="158"/>
      <c r="BZ153" s="158"/>
      <c r="CA153" s="158"/>
      <c r="CB153" s="158"/>
      <c r="CC153" s="158"/>
      <c r="CD153" s="158"/>
      <c r="CE153" s="158"/>
      <c r="CF153" s="158"/>
      <c r="CG153" s="158"/>
      <c r="CH153" s="158"/>
      <c r="CI153" s="158"/>
      <c r="CJ153" s="158"/>
      <c r="CK153" s="158"/>
      <c r="CL153" s="158"/>
      <c r="CM153" s="158"/>
      <c r="CN153" s="158"/>
      <c r="CO153" s="158"/>
      <c r="CP153" s="158"/>
      <c r="CQ153" s="158"/>
      <c r="CR153" s="158"/>
      <c r="CS153" s="158"/>
      <c r="CT153" s="158"/>
      <c r="CU153" s="158"/>
      <c r="CV153" s="158"/>
      <c r="CW153" s="158"/>
      <c r="CX153" s="158"/>
      <c r="CY153" s="158"/>
      <c r="CZ153" s="158"/>
      <c r="DA153" s="158"/>
    </row>
    <row r="154" spans="27:105" ht="12.75">
      <c r="AA154" s="187"/>
      <c r="AJ154" s="158"/>
      <c r="AK154" s="158"/>
      <c r="AL154" s="158"/>
      <c r="AM154" s="158"/>
      <c r="AN154" s="158"/>
      <c r="AO154" s="217"/>
      <c r="AP154" s="158"/>
      <c r="AQ154" s="158"/>
      <c r="AR154" s="158"/>
      <c r="AS154" s="158"/>
      <c r="AT154" s="158"/>
      <c r="AU154" s="158"/>
      <c r="AV154" s="158"/>
      <c r="AW154" s="158"/>
      <c r="AX154" s="158"/>
      <c r="AY154" s="158"/>
      <c r="AZ154" s="158"/>
      <c r="BA154" s="158"/>
      <c r="BB154" s="158"/>
      <c r="BC154" s="158"/>
      <c r="BD154" s="158"/>
      <c r="BE154" s="231"/>
      <c r="BF154" s="231"/>
      <c r="BG154" s="231"/>
      <c r="BH154" s="158"/>
      <c r="BI154" s="158"/>
      <c r="BJ154" s="158"/>
      <c r="BK154" s="158"/>
      <c r="BL154" s="158"/>
      <c r="BM154" s="158"/>
      <c r="BN154" s="158"/>
      <c r="BO154" s="158"/>
      <c r="BP154" s="158"/>
      <c r="BQ154" s="158"/>
      <c r="BR154" s="158"/>
      <c r="BS154" s="158"/>
      <c r="BT154" s="158"/>
      <c r="BU154" s="158"/>
      <c r="BV154" s="158"/>
      <c r="BW154" s="158"/>
      <c r="BX154" s="158"/>
      <c r="BY154" s="158"/>
      <c r="BZ154" s="158"/>
      <c r="CA154" s="158"/>
      <c r="CB154" s="158"/>
      <c r="CC154" s="158"/>
      <c r="CD154" s="158"/>
      <c r="CE154" s="158"/>
      <c r="CF154" s="158"/>
      <c r="CG154" s="158"/>
      <c r="CH154" s="158"/>
      <c r="CI154" s="158"/>
      <c r="CJ154" s="158"/>
      <c r="CK154" s="158"/>
      <c r="CL154" s="158"/>
      <c r="CM154" s="158"/>
      <c r="CN154" s="158"/>
      <c r="CO154" s="158"/>
      <c r="CP154" s="158"/>
      <c r="CQ154" s="158"/>
      <c r="CR154" s="158"/>
      <c r="CS154" s="158"/>
      <c r="CT154" s="158"/>
      <c r="CU154" s="158"/>
      <c r="CV154" s="158"/>
      <c r="CW154" s="158"/>
      <c r="CX154" s="158"/>
      <c r="CY154" s="158"/>
      <c r="CZ154" s="158"/>
      <c r="DA154" s="158"/>
    </row>
    <row r="155" spans="36:105" ht="12.75">
      <c r="AJ155" s="158"/>
      <c r="AK155" s="158"/>
      <c r="AL155" s="158"/>
      <c r="AM155" s="158"/>
      <c r="AN155" s="158"/>
      <c r="AO155" s="217"/>
      <c r="AP155" s="158"/>
      <c r="AQ155" s="158"/>
      <c r="AR155" s="158"/>
      <c r="AS155" s="158"/>
      <c r="AT155" s="158"/>
      <c r="AU155" s="158"/>
      <c r="AV155" s="158"/>
      <c r="AW155" s="158"/>
      <c r="AX155" s="158"/>
      <c r="AY155" s="158"/>
      <c r="AZ155" s="158"/>
      <c r="BA155" s="158"/>
      <c r="BB155" s="158"/>
      <c r="BC155" s="158"/>
      <c r="BD155" s="158"/>
      <c r="BE155" s="231"/>
      <c r="BF155" s="231"/>
      <c r="BG155" s="231"/>
      <c r="BH155" s="158"/>
      <c r="BI155" s="158"/>
      <c r="BJ155" s="158"/>
      <c r="BK155" s="158"/>
      <c r="BL155" s="158"/>
      <c r="BM155" s="158"/>
      <c r="BN155" s="158"/>
      <c r="BO155" s="158"/>
      <c r="BP155" s="158"/>
      <c r="BQ155" s="158"/>
      <c r="BR155" s="158"/>
      <c r="BS155" s="158"/>
      <c r="BT155" s="158"/>
      <c r="BU155" s="158"/>
      <c r="BV155" s="158"/>
      <c r="BW155" s="158"/>
      <c r="BX155" s="158"/>
      <c r="BY155" s="158"/>
      <c r="BZ155" s="158"/>
      <c r="CA155" s="158"/>
      <c r="CB155" s="158"/>
      <c r="CC155" s="158"/>
      <c r="CD155" s="158"/>
      <c r="CE155" s="158"/>
      <c r="CF155" s="158"/>
      <c r="CG155" s="158"/>
      <c r="CH155" s="158"/>
      <c r="CI155" s="158"/>
      <c r="CJ155" s="158"/>
      <c r="CK155" s="158"/>
      <c r="CL155" s="158"/>
      <c r="CM155" s="158"/>
      <c r="CN155" s="158"/>
      <c r="CO155" s="158"/>
      <c r="CP155" s="158"/>
      <c r="CQ155" s="158"/>
      <c r="CR155" s="158"/>
      <c r="CS155" s="158"/>
      <c r="CT155" s="158"/>
      <c r="CU155" s="158"/>
      <c r="CV155" s="158"/>
      <c r="CW155" s="158"/>
      <c r="CX155" s="158"/>
      <c r="CY155" s="158"/>
      <c r="CZ155" s="158"/>
      <c r="DA155" s="158"/>
    </row>
    <row r="156" spans="36:105" ht="12.75">
      <c r="AJ156" s="158"/>
      <c r="AK156" s="158"/>
      <c r="AL156" s="158"/>
      <c r="AM156" s="158"/>
      <c r="AN156" s="158"/>
      <c r="AO156" s="217"/>
      <c r="AP156" s="158"/>
      <c r="AQ156" s="158"/>
      <c r="AR156" s="158"/>
      <c r="AS156" s="158"/>
      <c r="AT156" s="158"/>
      <c r="AU156" s="158"/>
      <c r="AV156" s="158"/>
      <c r="AW156" s="158"/>
      <c r="AX156" s="158"/>
      <c r="AY156" s="158"/>
      <c r="AZ156" s="158"/>
      <c r="BA156" s="158"/>
      <c r="BB156" s="158"/>
      <c r="BC156" s="158"/>
      <c r="BD156" s="158"/>
      <c r="BE156" s="231"/>
      <c r="BF156" s="231"/>
      <c r="BG156" s="231"/>
      <c r="BH156" s="158"/>
      <c r="BI156" s="158"/>
      <c r="BJ156" s="158"/>
      <c r="BK156" s="158"/>
      <c r="BL156" s="158"/>
      <c r="BM156" s="158"/>
      <c r="BN156" s="158"/>
      <c r="BO156" s="158"/>
      <c r="BP156" s="158"/>
      <c r="BQ156" s="158"/>
      <c r="BR156" s="158"/>
      <c r="BS156" s="158"/>
      <c r="BT156" s="158"/>
      <c r="BU156" s="158"/>
      <c r="BV156" s="158"/>
      <c r="BW156" s="158"/>
      <c r="BX156" s="158"/>
      <c r="BY156" s="158"/>
      <c r="BZ156" s="158"/>
      <c r="CA156" s="158"/>
      <c r="CB156" s="158"/>
      <c r="CC156" s="158"/>
      <c r="CD156" s="158"/>
      <c r="CE156" s="158"/>
      <c r="CF156" s="158"/>
      <c r="CG156" s="158"/>
      <c r="CH156" s="158"/>
      <c r="CI156" s="158"/>
      <c r="CJ156" s="158"/>
      <c r="CK156" s="158"/>
      <c r="CL156" s="158"/>
      <c r="CM156" s="158"/>
      <c r="CN156" s="158"/>
      <c r="CO156" s="158"/>
      <c r="CP156" s="158"/>
      <c r="CQ156" s="158"/>
      <c r="CR156" s="158"/>
      <c r="CS156" s="158"/>
      <c r="CT156" s="158"/>
      <c r="CU156" s="158"/>
      <c r="CV156" s="158"/>
      <c r="CW156" s="158"/>
      <c r="CX156" s="158"/>
      <c r="CY156" s="158"/>
      <c r="CZ156" s="158"/>
      <c r="DA156" s="158"/>
    </row>
    <row r="157" spans="36:105" ht="12.75">
      <c r="AJ157" s="158"/>
      <c r="AK157" s="158"/>
      <c r="AL157" s="158"/>
      <c r="AM157" s="158"/>
      <c r="AN157" s="158"/>
      <c r="AO157" s="217"/>
      <c r="AP157" s="158"/>
      <c r="AQ157" s="158"/>
      <c r="AR157" s="158"/>
      <c r="AS157" s="158"/>
      <c r="AT157" s="158"/>
      <c r="AU157" s="158"/>
      <c r="AV157" s="158"/>
      <c r="AW157" s="158"/>
      <c r="AX157" s="158"/>
      <c r="AY157" s="158"/>
      <c r="AZ157" s="158"/>
      <c r="BA157" s="158"/>
      <c r="BB157" s="158"/>
      <c r="BC157" s="158"/>
      <c r="BD157" s="158"/>
      <c r="BE157" s="231"/>
      <c r="BF157" s="231"/>
      <c r="BG157" s="231"/>
      <c r="BH157" s="158"/>
      <c r="BI157" s="158"/>
      <c r="BJ157" s="158"/>
      <c r="BK157" s="158"/>
      <c r="BL157" s="158"/>
      <c r="BM157" s="158"/>
      <c r="BN157" s="158"/>
      <c r="BO157" s="158"/>
      <c r="BP157" s="158"/>
      <c r="BQ157" s="158"/>
      <c r="BR157" s="158"/>
      <c r="BS157" s="158"/>
      <c r="BT157" s="158"/>
      <c r="BU157" s="158"/>
      <c r="BV157" s="158"/>
      <c r="BW157" s="158"/>
      <c r="BX157" s="158"/>
      <c r="BY157" s="158"/>
      <c r="BZ157" s="158"/>
      <c r="CA157" s="158"/>
      <c r="CB157" s="158"/>
      <c r="CC157" s="158"/>
      <c r="CD157" s="158"/>
      <c r="CE157" s="158"/>
      <c r="CF157" s="158"/>
      <c r="CG157" s="158"/>
      <c r="CH157" s="158"/>
      <c r="CI157" s="158"/>
      <c r="CJ157" s="158"/>
      <c r="CK157" s="158"/>
      <c r="CL157" s="158"/>
      <c r="CM157" s="158"/>
      <c r="CN157" s="158"/>
      <c r="CO157" s="158"/>
      <c r="CP157" s="158"/>
      <c r="CQ157" s="158"/>
      <c r="CR157" s="158"/>
      <c r="CS157" s="158"/>
      <c r="CT157" s="158"/>
      <c r="CU157" s="158"/>
      <c r="CV157" s="158"/>
      <c r="CW157" s="158"/>
      <c r="CX157" s="158"/>
      <c r="CY157" s="158"/>
      <c r="CZ157" s="158"/>
      <c r="DA157" s="158"/>
    </row>
    <row r="158" spans="36:105" ht="12.75">
      <c r="AJ158" s="158"/>
      <c r="AK158" s="158"/>
      <c r="AL158" s="158"/>
      <c r="AM158" s="158"/>
      <c r="AN158" s="158"/>
      <c r="AO158" s="217"/>
      <c r="AP158" s="158"/>
      <c r="AQ158" s="158"/>
      <c r="AR158" s="158"/>
      <c r="AS158" s="158"/>
      <c r="AT158" s="158"/>
      <c r="AU158" s="158"/>
      <c r="AV158" s="158"/>
      <c r="AW158" s="158"/>
      <c r="AX158" s="158"/>
      <c r="AY158" s="158"/>
      <c r="AZ158" s="158"/>
      <c r="BA158" s="158"/>
      <c r="BB158" s="158"/>
      <c r="BC158" s="158"/>
      <c r="BD158" s="158"/>
      <c r="BE158" s="231"/>
      <c r="BF158" s="231"/>
      <c r="BG158" s="231"/>
      <c r="BH158" s="158"/>
      <c r="BI158" s="158"/>
      <c r="BJ158" s="158"/>
      <c r="BK158" s="158"/>
      <c r="BL158" s="158"/>
      <c r="BM158" s="158"/>
      <c r="BN158" s="158"/>
      <c r="BO158" s="158"/>
      <c r="BP158" s="158"/>
      <c r="BQ158" s="158"/>
      <c r="BR158" s="158"/>
      <c r="BS158" s="158"/>
      <c r="BT158" s="158"/>
      <c r="BU158" s="158"/>
      <c r="BV158" s="158"/>
      <c r="BW158" s="158"/>
      <c r="BX158" s="158"/>
      <c r="BY158" s="158"/>
      <c r="BZ158" s="158"/>
      <c r="CA158" s="158"/>
      <c r="CB158" s="158"/>
      <c r="CC158" s="158"/>
      <c r="CD158" s="158"/>
      <c r="CE158" s="158"/>
      <c r="CF158" s="158"/>
      <c r="CG158" s="158"/>
      <c r="CH158" s="158"/>
      <c r="CI158" s="158"/>
      <c r="CJ158" s="158"/>
      <c r="CK158" s="158"/>
      <c r="CL158" s="158"/>
      <c r="CM158" s="158"/>
      <c r="CN158" s="158"/>
      <c r="CO158" s="158"/>
      <c r="CP158" s="158"/>
      <c r="CQ158" s="158"/>
      <c r="CR158" s="158"/>
      <c r="CS158" s="158"/>
      <c r="CT158" s="158"/>
      <c r="CU158" s="158"/>
      <c r="CV158" s="158"/>
      <c r="CW158" s="158"/>
      <c r="CX158" s="158"/>
      <c r="CY158" s="158"/>
      <c r="CZ158" s="158"/>
      <c r="DA158" s="158"/>
    </row>
    <row r="159" spans="36:105" ht="12.75">
      <c r="AJ159" s="158"/>
      <c r="AK159" s="158"/>
      <c r="AL159" s="158"/>
      <c r="AM159" s="158"/>
      <c r="AN159" s="158"/>
      <c r="AO159" s="217"/>
      <c r="AP159" s="158"/>
      <c r="AQ159" s="158"/>
      <c r="AR159" s="158"/>
      <c r="AS159" s="158"/>
      <c r="AT159" s="158"/>
      <c r="AU159" s="158"/>
      <c r="AV159" s="158"/>
      <c r="AW159" s="158"/>
      <c r="AX159" s="158"/>
      <c r="AY159" s="158"/>
      <c r="AZ159" s="158"/>
      <c r="BA159" s="158"/>
      <c r="BB159" s="158"/>
      <c r="BC159" s="158"/>
      <c r="BD159" s="158"/>
      <c r="BE159" s="231"/>
      <c r="BF159" s="231"/>
      <c r="BG159" s="231"/>
      <c r="BH159" s="158"/>
      <c r="BI159" s="158"/>
      <c r="BJ159" s="158"/>
      <c r="BK159" s="158"/>
      <c r="BL159" s="158"/>
      <c r="BM159" s="158"/>
      <c r="BN159" s="158"/>
      <c r="BO159" s="158"/>
      <c r="BP159" s="158"/>
      <c r="BQ159" s="158"/>
      <c r="BR159" s="158"/>
      <c r="BS159" s="158"/>
      <c r="BT159" s="158"/>
      <c r="BU159" s="158"/>
      <c r="BV159" s="158"/>
      <c r="BW159" s="158"/>
      <c r="BX159" s="158"/>
      <c r="BY159" s="158"/>
      <c r="BZ159" s="158"/>
      <c r="CA159" s="158"/>
      <c r="CB159" s="158"/>
      <c r="CC159" s="158"/>
      <c r="CD159" s="158"/>
      <c r="CE159" s="158"/>
      <c r="CF159" s="158"/>
      <c r="CG159" s="158"/>
      <c r="CH159" s="158"/>
      <c r="CI159" s="158"/>
      <c r="CJ159" s="158"/>
      <c r="CK159" s="158"/>
      <c r="CL159" s="158"/>
      <c r="CM159" s="158"/>
      <c r="CN159" s="158"/>
      <c r="CO159" s="158"/>
      <c r="CP159" s="158"/>
      <c r="CQ159" s="158"/>
      <c r="CR159" s="158"/>
      <c r="CS159" s="158"/>
      <c r="CT159" s="158"/>
      <c r="CU159" s="158"/>
      <c r="CV159" s="158"/>
      <c r="CW159" s="158"/>
      <c r="CX159" s="158"/>
      <c r="CY159" s="158"/>
      <c r="CZ159" s="158"/>
      <c r="DA159" s="158"/>
    </row>
    <row r="160" spans="36:105" ht="12.75">
      <c r="AJ160" s="158"/>
      <c r="AK160" s="158"/>
      <c r="AL160" s="158"/>
      <c r="AM160" s="158"/>
      <c r="AN160" s="158"/>
      <c r="AO160" s="217"/>
      <c r="AP160" s="158"/>
      <c r="AQ160" s="158"/>
      <c r="AR160" s="158"/>
      <c r="AS160" s="158"/>
      <c r="AT160" s="158"/>
      <c r="AU160" s="158"/>
      <c r="AV160" s="158"/>
      <c r="AW160" s="158"/>
      <c r="AX160" s="158"/>
      <c r="AY160" s="158"/>
      <c r="AZ160" s="158"/>
      <c r="BA160" s="158"/>
      <c r="BB160" s="158"/>
      <c r="BC160" s="158"/>
      <c r="BD160" s="158"/>
      <c r="BE160" s="231"/>
      <c r="BF160" s="231"/>
      <c r="BG160" s="231"/>
      <c r="BH160" s="158"/>
      <c r="BI160" s="158"/>
      <c r="BJ160" s="158"/>
      <c r="BK160" s="158"/>
      <c r="BL160" s="158"/>
      <c r="BM160" s="158"/>
      <c r="BN160" s="158"/>
      <c r="BO160" s="158"/>
      <c r="BP160" s="158"/>
      <c r="BQ160" s="158"/>
      <c r="BR160" s="158"/>
      <c r="BS160" s="158"/>
      <c r="BT160" s="158"/>
      <c r="BU160" s="158"/>
      <c r="BV160" s="158"/>
      <c r="BW160" s="158"/>
      <c r="BX160" s="158"/>
      <c r="BY160" s="158"/>
      <c r="BZ160" s="158"/>
      <c r="CA160" s="158"/>
      <c r="CB160" s="158"/>
      <c r="CC160" s="158"/>
      <c r="CD160" s="158"/>
      <c r="CE160" s="158"/>
      <c r="CF160" s="158"/>
      <c r="CG160" s="158"/>
      <c r="CH160" s="158"/>
      <c r="CI160" s="158"/>
      <c r="CJ160" s="158"/>
      <c r="CK160" s="158"/>
      <c r="CL160" s="158"/>
      <c r="CM160" s="158"/>
      <c r="CN160" s="158"/>
      <c r="CO160" s="158"/>
      <c r="CP160" s="158"/>
      <c r="CQ160" s="158"/>
      <c r="CR160" s="158"/>
      <c r="CS160" s="158"/>
      <c r="CT160" s="158"/>
      <c r="CU160" s="158"/>
      <c r="CV160" s="158"/>
      <c r="CW160" s="158"/>
      <c r="CX160" s="158"/>
      <c r="CY160" s="158"/>
      <c r="CZ160" s="158"/>
      <c r="DA160" s="158"/>
    </row>
    <row r="161" spans="36:105" ht="12.75">
      <c r="AJ161" s="158"/>
      <c r="AK161" s="158"/>
      <c r="AL161" s="158"/>
      <c r="AM161" s="158"/>
      <c r="AN161" s="158"/>
      <c r="AO161" s="217"/>
      <c r="AP161" s="158"/>
      <c r="AQ161" s="158"/>
      <c r="AR161" s="158"/>
      <c r="AS161" s="158"/>
      <c r="AT161" s="158"/>
      <c r="AU161" s="158"/>
      <c r="AV161" s="158"/>
      <c r="AW161" s="158"/>
      <c r="AX161" s="158"/>
      <c r="AY161" s="158"/>
      <c r="AZ161" s="158"/>
      <c r="BA161" s="158"/>
      <c r="BB161" s="158"/>
      <c r="BC161" s="158"/>
      <c r="BD161" s="158"/>
      <c r="BE161" s="231"/>
      <c r="BF161" s="231"/>
      <c r="BG161" s="231"/>
      <c r="BH161" s="158"/>
      <c r="BI161" s="158"/>
      <c r="BJ161" s="158"/>
      <c r="BK161" s="158"/>
      <c r="BL161" s="158"/>
      <c r="BM161" s="158"/>
      <c r="BN161" s="158"/>
      <c r="BO161" s="158"/>
      <c r="BP161" s="158"/>
      <c r="BQ161" s="158"/>
      <c r="BR161" s="158"/>
      <c r="BS161" s="158"/>
      <c r="BT161" s="158"/>
      <c r="BU161" s="158"/>
      <c r="BV161" s="158"/>
      <c r="BW161" s="158"/>
      <c r="BX161" s="158"/>
      <c r="BY161" s="158"/>
      <c r="BZ161" s="158"/>
      <c r="CA161" s="158"/>
      <c r="CB161" s="158"/>
      <c r="CC161" s="158"/>
      <c r="CD161" s="158"/>
      <c r="CE161" s="158"/>
      <c r="CF161" s="158"/>
      <c r="CG161" s="158"/>
      <c r="CH161" s="158"/>
      <c r="CI161" s="158"/>
      <c r="CJ161" s="158"/>
      <c r="CK161" s="158"/>
      <c r="CL161" s="158"/>
      <c r="CM161" s="158"/>
      <c r="CN161" s="158"/>
      <c r="CO161" s="158"/>
      <c r="CP161" s="158"/>
      <c r="CQ161" s="158"/>
      <c r="CR161" s="158"/>
      <c r="CS161" s="158"/>
      <c r="CT161" s="158"/>
      <c r="CU161" s="158"/>
      <c r="CV161" s="158"/>
      <c r="CW161" s="158"/>
      <c r="CX161" s="158"/>
      <c r="CY161" s="158"/>
      <c r="CZ161" s="158"/>
      <c r="DA161" s="158"/>
    </row>
    <row r="162" spans="36:105" ht="12.75">
      <c r="AJ162" s="158"/>
      <c r="AK162" s="158"/>
      <c r="AL162" s="158"/>
      <c r="AM162" s="158"/>
      <c r="AN162" s="158"/>
      <c r="AO162" s="217"/>
      <c r="AP162" s="158"/>
      <c r="AQ162" s="158"/>
      <c r="AR162" s="158"/>
      <c r="AS162" s="158"/>
      <c r="AT162" s="158"/>
      <c r="AU162" s="158"/>
      <c r="AV162" s="158"/>
      <c r="AW162" s="158"/>
      <c r="AX162" s="158"/>
      <c r="AY162" s="158"/>
      <c r="AZ162" s="158"/>
      <c r="BA162" s="158"/>
      <c r="BB162" s="158"/>
      <c r="BC162" s="158"/>
      <c r="BD162" s="158"/>
      <c r="BE162" s="231"/>
      <c r="BF162" s="231"/>
      <c r="BG162" s="231"/>
      <c r="BH162" s="158"/>
      <c r="BI162" s="158"/>
      <c r="BJ162" s="158"/>
      <c r="BK162" s="158"/>
      <c r="BL162" s="158"/>
      <c r="BM162" s="158"/>
      <c r="BN162" s="158"/>
      <c r="BO162" s="158"/>
      <c r="BP162" s="158"/>
      <c r="BQ162" s="158"/>
      <c r="BR162" s="158"/>
      <c r="BS162" s="158"/>
      <c r="BT162" s="158"/>
      <c r="BU162" s="158"/>
      <c r="BV162" s="158"/>
      <c r="BW162" s="158"/>
      <c r="BX162" s="158"/>
      <c r="BY162" s="158"/>
      <c r="BZ162" s="158"/>
      <c r="CA162" s="158"/>
      <c r="CB162" s="158"/>
      <c r="CC162" s="158"/>
      <c r="CD162" s="158"/>
      <c r="CE162" s="158"/>
      <c r="CF162" s="158"/>
      <c r="CG162" s="158"/>
      <c r="CH162" s="158"/>
      <c r="CI162" s="158"/>
      <c r="CJ162" s="158"/>
      <c r="CK162" s="158"/>
      <c r="CL162" s="158"/>
      <c r="CM162" s="158"/>
      <c r="CN162" s="158"/>
      <c r="CO162" s="158"/>
      <c r="CP162" s="158"/>
      <c r="CQ162" s="158"/>
      <c r="CR162" s="158"/>
      <c r="CS162" s="158"/>
      <c r="CT162" s="158"/>
      <c r="CU162" s="158"/>
      <c r="CV162" s="158"/>
      <c r="CW162" s="158"/>
      <c r="CX162" s="158"/>
      <c r="CY162" s="158"/>
      <c r="CZ162" s="158"/>
      <c r="DA162" s="158"/>
    </row>
    <row r="163" spans="36:105" ht="12.75">
      <c r="AJ163" s="158"/>
      <c r="AK163" s="158"/>
      <c r="AL163" s="158"/>
      <c r="AM163" s="158"/>
      <c r="AN163" s="158"/>
      <c r="AO163" s="217"/>
      <c r="AP163" s="158"/>
      <c r="AQ163" s="158"/>
      <c r="AR163" s="158"/>
      <c r="AS163" s="158"/>
      <c r="AT163" s="158"/>
      <c r="AU163" s="158"/>
      <c r="AV163" s="158"/>
      <c r="AW163" s="158"/>
      <c r="AX163" s="158"/>
      <c r="AY163" s="158"/>
      <c r="AZ163" s="158"/>
      <c r="BA163" s="158"/>
      <c r="BB163" s="158"/>
      <c r="BC163" s="158"/>
      <c r="BD163" s="158"/>
      <c r="BE163" s="231"/>
      <c r="BF163" s="231"/>
      <c r="BG163" s="231"/>
      <c r="BH163" s="158"/>
      <c r="BI163" s="158"/>
      <c r="BJ163" s="158"/>
      <c r="BK163" s="158"/>
      <c r="BL163" s="158"/>
      <c r="BM163" s="158"/>
      <c r="BN163" s="158"/>
      <c r="BO163" s="158"/>
      <c r="BP163" s="158"/>
      <c r="BQ163" s="158"/>
      <c r="BR163" s="158"/>
      <c r="BS163" s="158"/>
      <c r="BT163" s="158"/>
      <c r="BU163" s="158"/>
      <c r="BV163" s="158"/>
      <c r="BW163" s="158"/>
      <c r="BX163" s="158"/>
      <c r="BY163" s="158"/>
      <c r="BZ163" s="158"/>
      <c r="CA163" s="158"/>
      <c r="CB163" s="158"/>
      <c r="CC163" s="158"/>
      <c r="CD163" s="158"/>
      <c r="CE163" s="158"/>
      <c r="CF163" s="158"/>
      <c r="CG163" s="158"/>
      <c r="CH163" s="158"/>
      <c r="CI163" s="158"/>
      <c r="CJ163" s="158"/>
      <c r="CK163" s="158"/>
      <c r="CL163" s="158"/>
      <c r="CM163" s="158"/>
      <c r="CN163" s="158"/>
      <c r="CO163" s="158"/>
      <c r="CP163" s="158"/>
      <c r="CQ163" s="158"/>
      <c r="CR163" s="158"/>
      <c r="CS163" s="158"/>
      <c r="CT163" s="158"/>
      <c r="CU163" s="158"/>
      <c r="CV163" s="158"/>
      <c r="CW163" s="158"/>
      <c r="CX163" s="158"/>
      <c r="CY163" s="158"/>
      <c r="CZ163" s="158"/>
      <c r="DA163" s="158"/>
    </row>
    <row r="164" spans="36:105" ht="12.75">
      <c r="AJ164" s="158"/>
      <c r="AK164" s="158"/>
      <c r="AL164" s="158"/>
      <c r="AM164" s="158"/>
      <c r="AN164" s="158"/>
      <c r="AO164" s="217"/>
      <c r="AP164" s="158"/>
      <c r="AQ164" s="158"/>
      <c r="AR164" s="158"/>
      <c r="AS164" s="158"/>
      <c r="AT164" s="158"/>
      <c r="AU164" s="158"/>
      <c r="AV164" s="158"/>
      <c r="AW164" s="158"/>
      <c r="AX164" s="158"/>
      <c r="AY164" s="158"/>
      <c r="AZ164" s="158"/>
      <c r="BA164" s="158"/>
      <c r="BB164" s="158"/>
      <c r="BC164" s="158"/>
      <c r="BD164" s="158"/>
      <c r="BE164" s="231"/>
      <c r="BF164" s="231"/>
      <c r="BG164" s="231"/>
      <c r="BH164" s="158"/>
      <c r="BI164" s="158"/>
      <c r="BJ164" s="158"/>
      <c r="BK164" s="158"/>
      <c r="BL164" s="158"/>
      <c r="BM164" s="158"/>
      <c r="BN164" s="158"/>
      <c r="BO164" s="158"/>
      <c r="BP164" s="158"/>
      <c r="BQ164" s="158"/>
      <c r="BR164" s="158"/>
      <c r="BS164" s="158"/>
      <c r="BT164" s="158"/>
      <c r="BU164" s="158"/>
      <c r="BV164" s="158"/>
      <c r="BW164" s="158"/>
      <c r="BX164" s="158"/>
      <c r="BY164" s="158"/>
      <c r="BZ164" s="158"/>
      <c r="CA164" s="158"/>
      <c r="CB164" s="158"/>
      <c r="CC164" s="158"/>
      <c r="CD164" s="158"/>
      <c r="CE164" s="158"/>
      <c r="CF164" s="158"/>
      <c r="CG164" s="158"/>
      <c r="CH164" s="158"/>
      <c r="CI164" s="158"/>
      <c r="CJ164" s="158"/>
      <c r="CK164" s="158"/>
      <c r="CL164" s="158"/>
      <c r="CM164" s="158"/>
      <c r="CN164" s="158"/>
      <c r="CO164" s="158"/>
      <c r="CP164" s="158"/>
      <c r="CQ164" s="158"/>
      <c r="CR164" s="158"/>
      <c r="CS164" s="158"/>
      <c r="CT164" s="158"/>
      <c r="CU164" s="158"/>
      <c r="CV164" s="158"/>
      <c r="CW164" s="158"/>
      <c r="CX164" s="158"/>
      <c r="CY164" s="158"/>
      <c r="CZ164" s="158"/>
      <c r="DA164" s="158"/>
    </row>
    <row r="165" spans="36:105" ht="12.75">
      <c r="AJ165" s="158"/>
      <c r="AK165" s="158"/>
      <c r="AL165" s="158"/>
      <c r="AM165" s="158"/>
      <c r="AN165" s="158"/>
      <c r="AO165" s="217"/>
      <c r="AP165" s="158"/>
      <c r="AQ165" s="158"/>
      <c r="AR165" s="158"/>
      <c r="AS165" s="158"/>
      <c r="AT165" s="158"/>
      <c r="AU165" s="158"/>
      <c r="AV165" s="158"/>
      <c r="AW165" s="158"/>
      <c r="AX165" s="158"/>
      <c r="AY165" s="158"/>
      <c r="AZ165" s="158"/>
      <c r="BA165" s="158"/>
      <c r="BB165" s="158"/>
      <c r="BC165" s="158"/>
      <c r="BD165" s="158"/>
      <c r="BE165" s="231"/>
      <c r="BF165" s="231"/>
      <c r="BG165" s="231"/>
      <c r="BH165" s="158"/>
      <c r="BI165" s="158"/>
      <c r="BJ165" s="158"/>
      <c r="BK165" s="158"/>
      <c r="BL165" s="158"/>
      <c r="BM165" s="158"/>
      <c r="BN165" s="158"/>
      <c r="BO165" s="158"/>
      <c r="BP165" s="158"/>
      <c r="BQ165" s="158"/>
      <c r="BR165" s="158"/>
      <c r="BS165" s="158"/>
      <c r="BT165" s="158"/>
      <c r="BU165" s="158"/>
      <c r="BV165" s="158"/>
      <c r="BW165" s="158"/>
      <c r="BX165" s="158"/>
      <c r="BY165" s="158"/>
      <c r="BZ165" s="158"/>
      <c r="CA165" s="158"/>
      <c r="CB165" s="158"/>
      <c r="CC165" s="158"/>
      <c r="CD165" s="158"/>
      <c r="CE165" s="158"/>
      <c r="CF165" s="158"/>
      <c r="CG165" s="158"/>
      <c r="CH165" s="158"/>
      <c r="CI165" s="158"/>
      <c r="CJ165" s="158"/>
      <c r="CK165" s="158"/>
      <c r="CL165" s="158"/>
      <c r="CM165" s="158"/>
      <c r="CN165" s="158"/>
      <c r="CO165" s="158"/>
      <c r="CP165" s="158"/>
      <c r="CQ165" s="158"/>
      <c r="CR165" s="158"/>
      <c r="CS165" s="158"/>
      <c r="CT165" s="158"/>
      <c r="CU165" s="158"/>
      <c r="CV165" s="158"/>
      <c r="CW165" s="158"/>
      <c r="CX165" s="158"/>
      <c r="CY165" s="158"/>
      <c r="CZ165" s="158"/>
      <c r="DA165" s="158"/>
    </row>
    <row r="166" spans="36:105" ht="12.75">
      <c r="AJ166" s="158"/>
      <c r="AK166" s="158"/>
      <c r="AL166" s="158"/>
      <c r="AM166" s="158"/>
      <c r="AN166" s="158"/>
      <c r="AO166" s="217"/>
      <c r="AP166" s="158"/>
      <c r="AQ166" s="158"/>
      <c r="AR166" s="158"/>
      <c r="AS166" s="158"/>
      <c r="AT166" s="158"/>
      <c r="AU166" s="158"/>
      <c r="AV166" s="158"/>
      <c r="AW166" s="158"/>
      <c r="AX166" s="158"/>
      <c r="AY166" s="158"/>
      <c r="AZ166" s="158"/>
      <c r="BA166" s="158"/>
      <c r="BB166" s="158"/>
      <c r="BC166" s="158"/>
      <c r="BD166" s="158"/>
      <c r="BE166" s="231"/>
      <c r="BF166" s="231"/>
      <c r="BG166" s="231"/>
      <c r="BH166" s="158"/>
      <c r="BI166" s="158"/>
      <c r="BJ166" s="158"/>
      <c r="BK166" s="158"/>
      <c r="BL166" s="158"/>
      <c r="BM166" s="158"/>
      <c r="BN166" s="158"/>
      <c r="BO166" s="158"/>
      <c r="BP166" s="158"/>
      <c r="BQ166" s="158"/>
      <c r="BR166" s="158"/>
      <c r="BS166" s="158"/>
      <c r="BT166" s="158"/>
      <c r="BU166" s="158"/>
      <c r="BV166" s="158"/>
      <c r="BW166" s="158"/>
      <c r="BX166" s="158"/>
      <c r="BY166" s="158"/>
      <c r="BZ166" s="158"/>
      <c r="CA166" s="158"/>
      <c r="CB166" s="158"/>
      <c r="CC166" s="158"/>
      <c r="CD166" s="158"/>
      <c r="CE166" s="158"/>
      <c r="CF166" s="158"/>
      <c r="CG166" s="158"/>
      <c r="CH166" s="158"/>
      <c r="CI166" s="158"/>
      <c r="CJ166" s="158"/>
      <c r="CK166" s="158"/>
      <c r="CL166" s="158"/>
      <c r="CM166" s="158"/>
      <c r="CN166" s="158"/>
      <c r="CO166" s="158"/>
      <c r="CP166" s="158"/>
      <c r="CQ166" s="158"/>
      <c r="CR166" s="158"/>
      <c r="CS166" s="158"/>
      <c r="CT166" s="158"/>
      <c r="CU166" s="158"/>
      <c r="CV166" s="158"/>
      <c r="CW166" s="158"/>
      <c r="CX166" s="158"/>
      <c r="CY166" s="158"/>
      <c r="CZ166" s="158"/>
      <c r="DA166" s="158"/>
    </row>
    <row r="167" spans="36:105" ht="12.75">
      <c r="AJ167" s="158"/>
      <c r="AK167" s="158"/>
      <c r="AL167" s="158"/>
      <c r="AM167" s="158"/>
      <c r="AN167" s="158"/>
      <c r="AO167" s="217"/>
      <c r="AP167" s="158"/>
      <c r="AQ167" s="158"/>
      <c r="AR167" s="158"/>
      <c r="AS167" s="158"/>
      <c r="AT167" s="158"/>
      <c r="AU167" s="158"/>
      <c r="AV167" s="158"/>
      <c r="AW167" s="158"/>
      <c r="AX167" s="158"/>
      <c r="AY167" s="158"/>
      <c r="AZ167" s="158"/>
      <c r="BA167" s="158"/>
      <c r="BB167" s="158"/>
      <c r="BC167" s="158"/>
      <c r="BD167" s="158"/>
      <c r="BE167" s="231"/>
      <c r="BF167" s="231"/>
      <c r="BG167" s="231"/>
      <c r="BH167" s="158"/>
      <c r="BI167" s="158"/>
      <c r="BJ167" s="158"/>
      <c r="BK167" s="158"/>
      <c r="BL167" s="158"/>
      <c r="BM167" s="158"/>
      <c r="BN167" s="158"/>
      <c r="BO167" s="158"/>
      <c r="BP167" s="158"/>
      <c r="BQ167" s="158"/>
      <c r="BR167" s="158"/>
      <c r="BS167" s="158"/>
      <c r="BT167" s="158"/>
      <c r="BU167" s="158"/>
      <c r="BV167" s="158"/>
      <c r="BW167" s="158"/>
      <c r="BX167" s="158"/>
      <c r="BY167" s="158"/>
      <c r="BZ167" s="158"/>
      <c r="CA167" s="158"/>
      <c r="CB167" s="158"/>
      <c r="CC167" s="158"/>
      <c r="CD167" s="158"/>
      <c r="CE167" s="158"/>
      <c r="CF167" s="158"/>
      <c r="CG167" s="158"/>
      <c r="CH167" s="158"/>
      <c r="CI167" s="158"/>
      <c r="CJ167" s="158"/>
      <c r="CK167" s="158"/>
      <c r="CL167" s="158"/>
      <c r="CM167" s="158"/>
      <c r="CN167" s="158"/>
      <c r="CO167" s="158"/>
      <c r="CP167" s="158"/>
      <c r="CQ167" s="158"/>
      <c r="CR167" s="158"/>
      <c r="CS167" s="158"/>
      <c r="CT167" s="158"/>
      <c r="CU167" s="158"/>
      <c r="CV167" s="158"/>
      <c r="CW167" s="158"/>
      <c r="CX167" s="158"/>
      <c r="CY167" s="158"/>
      <c r="CZ167" s="158"/>
      <c r="DA167" s="158"/>
    </row>
    <row r="168" spans="36:105" ht="12.75">
      <c r="AJ168" s="158"/>
      <c r="AK168" s="158"/>
      <c r="AL168" s="158"/>
      <c r="AM168" s="158"/>
      <c r="AN168" s="158"/>
      <c r="AO168" s="217"/>
      <c r="AP168" s="158"/>
      <c r="AQ168" s="158"/>
      <c r="AR168" s="158"/>
      <c r="AS168" s="158"/>
      <c r="AT168" s="158"/>
      <c r="AU168" s="158"/>
      <c r="AV168" s="158"/>
      <c r="AW168" s="158"/>
      <c r="AX168" s="158"/>
      <c r="AY168" s="158"/>
      <c r="AZ168" s="158"/>
      <c r="BA168" s="158"/>
      <c r="BB168" s="158"/>
      <c r="BC168" s="158"/>
      <c r="BD168" s="158"/>
      <c r="BE168" s="231"/>
      <c r="BF168" s="231"/>
      <c r="BG168" s="231"/>
      <c r="BH168" s="158"/>
      <c r="BI168" s="158"/>
      <c r="BJ168" s="158"/>
      <c r="BK168" s="158"/>
      <c r="BL168" s="158"/>
      <c r="BM168" s="158"/>
      <c r="BN168" s="158"/>
      <c r="BO168" s="158"/>
      <c r="BP168" s="158"/>
      <c r="BQ168" s="158"/>
      <c r="BR168" s="158"/>
      <c r="BS168" s="158"/>
      <c r="BT168" s="158"/>
      <c r="BU168" s="158"/>
      <c r="BV168" s="158"/>
      <c r="BW168" s="158"/>
      <c r="BX168" s="158"/>
      <c r="BY168" s="158"/>
      <c r="BZ168" s="158"/>
      <c r="CA168" s="158"/>
      <c r="CB168" s="158"/>
      <c r="CC168" s="158"/>
      <c r="CD168" s="158"/>
      <c r="CE168" s="158"/>
      <c r="CF168" s="158"/>
      <c r="CG168" s="158"/>
      <c r="CH168" s="158"/>
      <c r="CI168" s="158"/>
      <c r="CJ168" s="158"/>
      <c r="CK168" s="158"/>
      <c r="CL168" s="158"/>
      <c r="CM168" s="158"/>
      <c r="CN168" s="158"/>
      <c r="CO168" s="158"/>
      <c r="CP168" s="158"/>
      <c r="CQ168" s="158"/>
      <c r="CR168" s="158"/>
      <c r="CS168" s="158"/>
      <c r="CT168" s="158"/>
      <c r="CU168" s="158"/>
      <c r="CV168" s="158"/>
      <c r="CW168" s="158"/>
      <c r="CX168" s="158"/>
      <c r="CY168" s="158"/>
      <c r="CZ168" s="158"/>
      <c r="DA168" s="158"/>
    </row>
    <row r="169" spans="36:105" ht="12.75">
      <c r="AJ169" s="158"/>
      <c r="AK169" s="158"/>
      <c r="AL169" s="158"/>
      <c r="AM169" s="158"/>
      <c r="AN169" s="158"/>
      <c r="AO169" s="217"/>
      <c r="AP169" s="158"/>
      <c r="AQ169" s="158"/>
      <c r="AR169" s="158"/>
      <c r="AS169" s="158"/>
      <c r="AT169" s="158"/>
      <c r="AU169" s="158"/>
      <c r="AV169" s="158"/>
      <c r="AW169" s="158"/>
      <c r="AX169" s="158"/>
      <c r="AY169" s="158"/>
      <c r="AZ169" s="158"/>
      <c r="BA169" s="158"/>
      <c r="BB169" s="158"/>
      <c r="BC169" s="158"/>
      <c r="BD169" s="158"/>
      <c r="BE169" s="231"/>
      <c r="BF169" s="231"/>
      <c r="BG169" s="231"/>
      <c r="BH169" s="158"/>
      <c r="BI169" s="158"/>
      <c r="BJ169" s="158"/>
      <c r="BK169" s="158"/>
      <c r="BL169" s="158"/>
      <c r="BM169" s="158"/>
      <c r="BN169" s="158"/>
      <c r="BO169" s="158"/>
      <c r="BP169" s="158"/>
      <c r="BQ169" s="158"/>
      <c r="BR169" s="158"/>
      <c r="BS169" s="158"/>
      <c r="BT169" s="158"/>
      <c r="BU169" s="158"/>
      <c r="BV169" s="158"/>
      <c r="BW169" s="158"/>
      <c r="BX169" s="158"/>
      <c r="BY169" s="158"/>
      <c r="BZ169" s="158"/>
      <c r="CA169" s="158"/>
      <c r="CB169" s="158"/>
      <c r="CC169" s="158"/>
      <c r="CD169" s="158"/>
      <c r="CE169" s="158"/>
      <c r="CF169" s="158"/>
      <c r="CG169" s="158"/>
      <c r="CH169" s="158"/>
      <c r="CI169" s="158"/>
      <c r="CJ169" s="158"/>
      <c r="CK169" s="158"/>
      <c r="CL169" s="158"/>
      <c r="CM169" s="158"/>
      <c r="CN169" s="158"/>
      <c r="CO169" s="158"/>
      <c r="CP169" s="158"/>
      <c r="CQ169" s="158"/>
      <c r="CR169" s="158"/>
      <c r="CS169" s="158"/>
      <c r="CT169" s="158"/>
      <c r="CU169" s="158"/>
      <c r="CV169" s="158"/>
      <c r="CW169" s="158"/>
      <c r="CX169" s="158"/>
      <c r="CY169" s="158"/>
      <c r="CZ169" s="158"/>
      <c r="DA169" s="158"/>
    </row>
    <row r="170" spans="36:105" ht="12.75">
      <c r="AJ170" s="158"/>
      <c r="AK170" s="158"/>
      <c r="AL170" s="158"/>
      <c r="AM170" s="158"/>
      <c r="AN170" s="158"/>
      <c r="AO170" s="217"/>
      <c r="AP170" s="158"/>
      <c r="AQ170" s="158"/>
      <c r="AR170" s="158"/>
      <c r="AS170" s="158"/>
      <c r="AT170" s="158"/>
      <c r="AU170" s="158"/>
      <c r="AV170" s="158"/>
      <c r="AW170" s="158"/>
      <c r="AX170" s="158"/>
      <c r="AY170" s="158"/>
      <c r="AZ170" s="158"/>
      <c r="BA170" s="158"/>
      <c r="BB170" s="158"/>
      <c r="BC170" s="158"/>
      <c r="BD170" s="158"/>
      <c r="BE170" s="231"/>
      <c r="BF170" s="231"/>
      <c r="BG170" s="231"/>
      <c r="BH170" s="158"/>
      <c r="BI170" s="158"/>
      <c r="BJ170" s="158"/>
      <c r="BK170" s="158"/>
      <c r="BL170" s="158"/>
      <c r="BM170" s="158"/>
      <c r="BN170" s="158"/>
      <c r="BO170" s="158"/>
      <c r="BP170" s="158"/>
      <c r="BQ170" s="158"/>
      <c r="BR170" s="158"/>
      <c r="BS170" s="158"/>
      <c r="BT170" s="158"/>
      <c r="BU170" s="158"/>
      <c r="BV170" s="158"/>
      <c r="BW170" s="158"/>
      <c r="BX170" s="158"/>
      <c r="BY170" s="158"/>
      <c r="BZ170" s="158"/>
      <c r="CA170" s="158"/>
      <c r="CB170" s="158"/>
      <c r="CC170" s="158"/>
      <c r="CD170" s="158"/>
      <c r="CE170" s="158"/>
      <c r="CF170" s="158"/>
      <c r="CG170" s="158"/>
      <c r="CH170" s="158"/>
      <c r="CI170" s="158"/>
      <c r="CJ170" s="158"/>
      <c r="CK170" s="158"/>
      <c r="CL170" s="158"/>
      <c r="CM170" s="158"/>
      <c r="CN170" s="158"/>
      <c r="CO170" s="158"/>
      <c r="CP170" s="158"/>
      <c r="CQ170" s="158"/>
      <c r="CR170" s="158"/>
      <c r="CS170" s="158"/>
      <c r="CT170" s="158"/>
      <c r="CU170" s="158"/>
      <c r="CV170" s="158"/>
      <c r="CW170" s="158"/>
      <c r="CX170" s="158"/>
      <c r="CY170" s="158"/>
      <c r="CZ170" s="158"/>
      <c r="DA170" s="158"/>
    </row>
    <row r="171" spans="36:105" ht="12.75">
      <c r="AJ171" s="158"/>
      <c r="AK171" s="158"/>
      <c r="AL171" s="158"/>
      <c r="AM171" s="158"/>
      <c r="AN171" s="158"/>
      <c r="AO171" s="217"/>
      <c r="AP171" s="158"/>
      <c r="AQ171" s="158"/>
      <c r="AR171" s="158"/>
      <c r="AS171" s="158"/>
      <c r="AT171" s="158"/>
      <c r="AU171" s="158"/>
      <c r="AV171" s="158"/>
      <c r="AW171" s="158"/>
      <c r="AX171" s="158"/>
      <c r="AY171" s="158"/>
      <c r="AZ171" s="158"/>
      <c r="BA171" s="158"/>
      <c r="BB171" s="158"/>
      <c r="BC171" s="158"/>
      <c r="BD171" s="158"/>
      <c r="BE171" s="231"/>
      <c r="BF171" s="231"/>
      <c r="BG171" s="231"/>
      <c r="BH171" s="158"/>
      <c r="BI171" s="158"/>
      <c r="BJ171" s="158"/>
      <c r="BK171" s="158"/>
      <c r="BL171" s="158"/>
      <c r="BM171" s="158"/>
      <c r="BN171" s="158"/>
      <c r="BO171" s="158"/>
      <c r="BP171" s="158"/>
      <c r="BQ171" s="158"/>
      <c r="BR171" s="158"/>
      <c r="BS171" s="158"/>
      <c r="BT171" s="158"/>
      <c r="BU171" s="158"/>
      <c r="BV171" s="158"/>
      <c r="BW171" s="158"/>
      <c r="BX171" s="158"/>
      <c r="BY171" s="158"/>
      <c r="BZ171" s="158"/>
      <c r="CA171" s="158"/>
      <c r="CB171" s="158"/>
      <c r="CC171" s="158"/>
      <c r="CD171" s="158"/>
      <c r="CE171" s="158"/>
      <c r="CF171" s="158"/>
      <c r="CG171" s="158"/>
      <c r="CH171" s="158"/>
      <c r="CI171" s="158"/>
      <c r="CJ171" s="158"/>
      <c r="CK171" s="158"/>
      <c r="CL171" s="158"/>
      <c r="CM171" s="158"/>
      <c r="CN171" s="158"/>
      <c r="CO171" s="158"/>
      <c r="CP171" s="158"/>
      <c r="CQ171" s="158"/>
      <c r="CR171" s="158"/>
      <c r="CS171" s="158"/>
      <c r="CT171" s="158"/>
      <c r="CU171" s="158"/>
      <c r="CV171" s="158"/>
      <c r="CW171" s="158"/>
      <c r="CX171" s="158"/>
      <c r="CY171" s="158"/>
      <c r="CZ171" s="158"/>
      <c r="DA171" s="158"/>
    </row>
    <row r="172" spans="36:105" ht="12.75">
      <c r="AJ172" s="158"/>
      <c r="AK172" s="158"/>
      <c r="AL172" s="158"/>
      <c r="AM172" s="158"/>
      <c r="AN172" s="158"/>
      <c r="AO172" s="217"/>
      <c r="AP172" s="158"/>
      <c r="AQ172" s="158"/>
      <c r="AR172" s="158"/>
      <c r="AS172" s="158"/>
      <c r="AT172" s="158"/>
      <c r="AU172" s="158"/>
      <c r="AV172" s="158"/>
      <c r="AW172" s="158"/>
      <c r="AX172" s="158"/>
      <c r="AY172" s="158"/>
      <c r="AZ172" s="158"/>
      <c r="BA172" s="158"/>
      <c r="BB172" s="158"/>
      <c r="BC172" s="158"/>
      <c r="BD172" s="158"/>
      <c r="BE172" s="231"/>
      <c r="BF172" s="231"/>
      <c r="BG172" s="231"/>
      <c r="BH172" s="158"/>
      <c r="BI172" s="158"/>
      <c r="BJ172" s="158"/>
      <c r="BK172" s="158"/>
      <c r="BL172" s="158"/>
      <c r="BM172" s="158"/>
      <c r="BN172" s="158"/>
      <c r="BO172" s="158"/>
      <c r="BP172" s="158"/>
      <c r="BQ172" s="158"/>
      <c r="BR172" s="158"/>
      <c r="BS172" s="158"/>
      <c r="BT172" s="158"/>
      <c r="BU172" s="158"/>
      <c r="BV172" s="158"/>
      <c r="BW172" s="158"/>
      <c r="BX172" s="158"/>
      <c r="BY172" s="158"/>
      <c r="BZ172" s="158"/>
      <c r="CA172" s="158"/>
      <c r="CB172" s="158"/>
      <c r="CC172" s="158"/>
      <c r="CD172" s="158"/>
      <c r="CE172" s="158"/>
      <c r="CF172" s="158"/>
      <c r="CG172" s="158"/>
      <c r="CH172" s="158"/>
      <c r="CI172" s="158"/>
      <c r="CJ172" s="158"/>
      <c r="CK172" s="158"/>
      <c r="CL172" s="158"/>
      <c r="CM172" s="158"/>
      <c r="CN172" s="158"/>
      <c r="CO172" s="158"/>
      <c r="CP172" s="158"/>
      <c r="CQ172" s="158"/>
      <c r="CR172" s="158"/>
      <c r="CS172" s="158"/>
      <c r="CT172" s="158"/>
      <c r="CU172" s="158"/>
      <c r="CV172" s="158"/>
      <c r="CW172" s="158"/>
      <c r="CX172" s="158"/>
      <c r="CY172" s="158"/>
      <c r="CZ172" s="158"/>
      <c r="DA172" s="158"/>
    </row>
    <row r="173" spans="36:105" ht="12.75">
      <c r="AJ173" s="158"/>
      <c r="AK173" s="158"/>
      <c r="AL173" s="158"/>
      <c r="AM173" s="158"/>
      <c r="AN173" s="158"/>
      <c r="AO173" s="217"/>
      <c r="AP173" s="158"/>
      <c r="AQ173" s="158"/>
      <c r="AR173" s="158"/>
      <c r="AS173" s="158"/>
      <c r="AT173" s="158"/>
      <c r="AU173" s="158"/>
      <c r="AV173" s="158"/>
      <c r="AW173" s="158"/>
      <c r="AX173" s="158"/>
      <c r="AY173" s="158"/>
      <c r="AZ173" s="158"/>
      <c r="BA173" s="158"/>
      <c r="BB173" s="158"/>
      <c r="BC173" s="158"/>
      <c r="BD173" s="158"/>
      <c r="BE173" s="231"/>
      <c r="BF173" s="231"/>
      <c r="BG173" s="231"/>
      <c r="BH173" s="158"/>
      <c r="BI173" s="158"/>
      <c r="BJ173" s="158"/>
      <c r="BK173" s="158"/>
      <c r="BL173" s="158"/>
      <c r="BM173" s="158"/>
      <c r="BN173" s="158"/>
      <c r="BO173" s="158"/>
      <c r="BP173" s="158"/>
      <c r="BQ173" s="158"/>
      <c r="BR173" s="158"/>
      <c r="BS173" s="158"/>
      <c r="BT173" s="158"/>
      <c r="BU173" s="158"/>
      <c r="BV173" s="158"/>
      <c r="BW173" s="158"/>
      <c r="BX173" s="158"/>
      <c r="BY173" s="158"/>
      <c r="BZ173" s="158"/>
      <c r="CA173" s="158"/>
      <c r="CB173" s="158"/>
      <c r="CC173" s="158"/>
      <c r="CD173" s="158"/>
      <c r="CE173" s="158"/>
      <c r="CF173" s="158"/>
      <c r="CG173" s="158"/>
      <c r="CH173" s="158"/>
      <c r="CI173" s="158"/>
      <c r="CJ173" s="158"/>
      <c r="CK173" s="158"/>
      <c r="CL173" s="158"/>
      <c r="CM173" s="158"/>
      <c r="CN173" s="158"/>
      <c r="CO173" s="158"/>
      <c r="CP173" s="158"/>
      <c r="CQ173" s="158"/>
      <c r="CR173" s="158"/>
      <c r="CS173" s="158"/>
      <c r="CT173" s="158"/>
      <c r="CU173" s="158"/>
      <c r="CV173" s="158"/>
      <c r="CW173" s="158"/>
      <c r="CX173" s="158"/>
      <c r="CY173" s="158"/>
      <c r="CZ173" s="158"/>
      <c r="DA173" s="158"/>
    </row>
    <row r="174" spans="36:105" ht="12.75">
      <c r="AJ174" s="158"/>
      <c r="AK174" s="158"/>
      <c r="AL174" s="158"/>
      <c r="AM174" s="158"/>
      <c r="AN174" s="158"/>
      <c r="AO174" s="217"/>
      <c r="AP174" s="158"/>
      <c r="AQ174" s="158"/>
      <c r="AR174" s="158"/>
      <c r="AS174" s="158"/>
      <c r="AT174" s="158"/>
      <c r="AU174" s="158"/>
      <c r="AV174" s="158"/>
      <c r="AW174" s="158"/>
      <c r="AX174" s="158"/>
      <c r="AY174" s="158"/>
      <c r="AZ174" s="158"/>
      <c r="BA174" s="158"/>
      <c r="BB174" s="158"/>
      <c r="BC174" s="158"/>
      <c r="BD174" s="158"/>
      <c r="BE174" s="231"/>
      <c r="BF174" s="231"/>
      <c r="BG174" s="231"/>
      <c r="BH174" s="158"/>
      <c r="BI174" s="158"/>
      <c r="BJ174" s="158"/>
      <c r="BK174" s="158"/>
      <c r="BL174" s="158"/>
      <c r="BM174" s="158"/>
      <c r="BN174" s="158"/>
      <c r="BO174" s="158"/>
      <c r="BP174" s="158"/>
      <c r="BQ174" s="158"/>
      <c r="BR174" s="158"/>
      <c r="BS174" s="158"/>
      <c r="BT174" s="158"/>
      <c r="BU174" s="158"/>
      <c r="BV174" s="158"/>
      <c r="BW174" s="158"/>
      <c r="BX174" s="158"/>
      <c r="BY174" s="158"/>
      <c r="BZ174" s="158"/>
      <c r="CA174" s="158"/>
      <c r="CB174" s="158"/>
      <c r="CC174" s="158"/>
      <c r="CD174" s="158"/>
      <c r="CE174" s="158"/>
      <c r="CF174" s="158"/>
      <c r="CG174" s="158"/>
      <c r="CH174" s="158"/>
      <c r="CI174" s="158"/>
      <c r="CJ174" s="158"/>
      <c r="CK174" s="158"/>
      <c r="CL174" s="158"/>
      <c r="CM174" s="158"/>
      <c r="CN174" s="158"/>
      <c r="CO174" s="158"/>
      <c r="CP174" s="158"/>
      <c r="CQ174" s="158"/>
      <c r="CR174" s="158"/>
      <c r="CS174" s="158"/>
      <c r="CT174" s="158"/>
      <c r="CU174" s="158"/>
      <c r="CV174" s="158"/>
      <c r="CW174" s="158"/>
      <c r="CX174" s="158"/>
      <c r="CY174" s="158"/>
      <c r="CZ174" s="158"/>
      <c r="DA174" s="158"/>
    </row>
    <row r="175" spans="36:105" ht="12.75">
      <c r="AJ175" s="158"/>
      <c r="AK175" s="158"/>
      <c r="AL175" s="158"/>
      <c r="AM175" s="158"/>
      <c r="AN175" s="158"/>
      <c r="AO175" s="217"/>
      <c r="AP175" s="158"/>
      <c r="AQ175" s="158"/>
      <c r="AR175" s="158"/>
      <c r="AS175" s="158"/>
      <c r="AT175" s="158"/>
      <c r="AU175" s="158"/>
      <c r="AV175" s="158"/>
      <c r="AW175" s="158"/>
      <c r="AX175" s="158"/>
      <c r="AY175" s="158"/>
      <c r="AZ175" s="158"/>
      <c r="BA175" s="158"/>
      <c r="BB175" s="158"/>
      <c r="BC175" s="158"/>
      <c r="BD175" s="158"/>
      <c r="BE175" s="231"/>
      <c r="BF175" s="231"/>
      <c r="BG175" s="231"/>
      <c r="BH175" s="158"/>
      <c r="BI175" s="158"/>
      <c r="BJ175" s="158"/>
      <c r="BK175" s="158"/>
      <c r="BL175" s="158"/>
      <c r="BM175" s="158"/>
      <c r="BN175" s="158"/>
      <c r="BO175" s="158"/>
      <c r="BP175" s="158"/>
      <c r="BQ175" s="158"/>
      <c r="BR175" s="158"/>
      <c r="BS175" s="158"/>
      <c r="BT175" s="158"/>
      <c r="BU175" s="158"/>
      <c r="BV175" s="158"/>
      <c r="BW175" s="158"/>
      <c r="BX175" s="158"/>
      <c r="BY175" s="158"/>
      <c r="BZ175" s="158"/>
      <c r="CA175" s="158"/>
      <c r="CB175" s="158"/>
      <c r="CC175" s="158"/>
      <c r="CD175" s="158"/>
      <c r="CE175" s="158"/>
      <c r="CF175" s="158"/>
      <c r="CG175" s="158"/>
      <c r="CH175" s="158"/>
      <c r="CI175" s="158"/>
      <c r="CJ175" s="158"/>
      <c r="CK175" s="158"/>
      <c r="CL175" s="158"/>
      <c r="CM175" s="158"/>
      <c r="CN175" s="158"/>
      <c r="CO175" s="158"/>
      <c r="CP175" s="158"/>
      <c r="CQ175" s="158"/>
      <c r="CR175" s="158"/>
      <c r="CS175" s="158"/>
      <c r="CT175" s="158"/>
      <c r="CU175" s="158"/>
      <c r="CV175" s="158"/>
      <c r="CW175" s="158"/>
      <c r="CX175" s="158"/>
      <c r="CY175" s="158"/>
      <c r="CZ175" s="158"/>
      <c r="DA175" s="158"/>
    </row>
    <row r="176" spans="36:105" ht="12.75">
      <c r="AJ176" s="158"/>
      <c r="AK176" s="158"/>
      <c r="AL176" s="158"/>
      <c r="AM176" s="158"/>
      <c r="AN176" s="158"/>
      <c r="AO176" s="217"/>
      <c r="AP176" s="158"/>
      <c r="AQ176" s="158"/>
      <c r="AR176" s="158"/>
      <c r="AS176" s="158"/>
      <c r="AT176" s="158"/>
      <c r="AU176" s="158"/>
      <c r="AV176" s="158"/>
      <c r="AW176" s="158"/>
      <c r="AX176" s="158"/>
      <c r="AY176" s="158"/>
      <c r="AZ176" s="158"/>
      <c r="BA176" s="158"/>
      <c r="BB176" s="158"/>
      <c r="BC176" s="158"/>
      <c r="BD176" s="158"/>
      <c r="BE176" s="231"/>
      <c r="BF176" s="231"/>
      <c r="BG176" s="231"/>
      <c r="BH176" s="158"/>
      <c r="BI176" s="158"/>
      <c r="BJ176" s="158"/>
      <c r="BK176" s="158"/>
      <c r="BL176" s="158"/>
      <c r="BM176" s="158"/>
      <c r="BN176" s="158"/>
      <c r="BO176" s="158"/>
      <c r="BP176" s="158"/>
      <c r="BQ176" s="158"/>
      <c r="BR176" s="158"/>
      <c r="BS176" s="158"/>
      <c r="BT176" s="158"/>
      <c r="BU176" s="158"/>
      <c r="BV176" s="158"/>
      <c r="BW176" s="158"/>
      <c r="BX176" s="158"/>
      <c r="BY176" s="158"/>
      <c r="BZ176" s="158"/>
      <c r="CA176" s="158"/>
      <c r="CB176" s="158"/>
      <c r="CC176" s="158"/>
      <c r="CD176" s="158"/>
      <c r="CE176" s="158"/>
      <c r="CF176" s="158"/>
      <c r="CG176" s="158"/>
      <c r="CH176" s="158"/>
      <c r="CI176" s="158"/>
      <c r="CJ176" s="158"/>
      <c r="CK176" s="158"/>
      <c r="CL176" s="158"/>
      <c r="CM176" s="158"/>
      <c r="CN176" s="158"/>
      <c r="CO176" s="158"/>
      <c r="CP176" s="158"/>
      <c r="CQ176" s="158"/>
      <c r="CR176" s="158"/>
      <c r="CS176" s="158"/>
      <c r="CT176" s="158"/>
      <c r="CU176" s="158"/>
      <c r="CV176" s="158"/>
      <c r="CW176" s="158"/>
      <c r="CX176" s="158"/>
      <c r="CY176" s="158"/>
      <c r="CZ176" s="158"/>
      <c r="DA176" s="158"/>
    </row>
    <row r="177" spans="36:105" ht="12.75">
      <c r="AJ177" s="158"/>
      <c r="AK177" s="158"/>
      <c r="AL177" s="158"/>
      <c r="AM177" s="158"/>
      <c r="AN177" s="158"/>
      <c r="AO177" s="217"/>
      <c r="AP177" s="158"/>
      <c r="AQ177" s="158"/>
      <c r="AR177" s="158"/>
      <c r="AS177" s="158"/>
      <c r="AT177" s="158"/>
      <c r="AU177" s="158"/>
      <c r="AV177" s="158"/>
      <c r="AW177" s="158"/>
      <c r="AX177" s="158"/>
      <c r="AY177" s="158"/>
      <c r="AZ177" s="158"/>
      <c r="BA177" s="158"/>
      <c r="BB177" s="158"/>
      <c r="BC177" s="158"/>
      <c r="BD177" s="158"/>
      <c r="BE177" s="231"/>
      <c r="BF177" s="231"/>
      <c r="BG177" s="231"/>
      <c r="BH177" s="158"/>
      <c r="BI177" s="158"/>
      <c r="BJ177" s="158"/>
      <c r="BK177" s="158"/>
      <c r="BL177" s="158"/>
      <c r="BM177" s="158"/>
      <c r="BN177" s="158"/>
      <c r="BO177" s="158"/>
      <c r="BP177" s="158"/>
      <c r="BQ177" s="158"/>
      <c r="BR177" s="158"/>
      <c r="BS177" s="158"/>
      <c r="BT177" s="158"/>
      <c r="BU177" s="158"/>
      <c r="BV177" s="158"/>
      <c r="BW177" s="158"/>
      <c r="BX177" s="158"/>
      <c r="BY177" s="158"/>
      <c r="BZ177" s="158"/>
      <c r="CA177" s="158"/>
      <c r="CB177" s="158"/>
      <c r="CC177" s="158"/>
      <c r="CD177" s="158"/>
      <c r="CE177" s="158"/>
      <c r="CF177" s="158"/>
      <c r="CG177" s="158"/>
      <c r="CH177" s="158"/>
      <c r="CI177" s="158"/>
      <c r="CJ177" s="158"/>
      <c r="CK177" s="158"/>
      <c r="CL177" s="158"/>
      <c r="CM177" s="158"/>
      <c r="CN177" s="158"/>
      <c r="CO177" s="158"/>
      <c r="CP177" s="158"/>
      <c r="CQ177" s="158"/>
      <c r="CR177" s="158"/>
      <c r="CS177" s="158"/>
      <c r="CT177" s="158"/>
      <c r="CU177" s="158"/>
      <c r="CV177" s="158"/>
      <c r="CW177" s="158"/>
      <c r="CX177" s="158"/>
      <c r="CY177" s="158"/>
      <c r="CZ177" s="158"/>
      <c r="DA177" s="158"/>
    </row>
    <row r="178" spans="36:105" ht="12.75">
      <c r="AJ178" s="158"/>
      <c r="AK178" s="158"/>
      <c r="AL178" s="158"/>
      <c r="AM178" s="158"/>
      <c r="AN178" s="158"/>
      <c r="AO178" s="217"/>
      <c r="AP178" s="158"/>
      <c r="AQ178" s="158"/>
      <c r="AR178" s="158"/>
      <c r="AS178" s="158"/>
      <c r="AT178" s="158"/>
      <c r="AU178" s="158"/>
      <c r="AV178" s="158"/>
      <c r="AW178" s="158"/>
      <c r="AX178" s="158"/>
      <c r="AY178" s="158"/>
      <c r="AZ178" s="158"/>
      <c r="BA178" s="158"/>
      <c r="BB178" s="158"/>
      <c r="BC178" s="158"/>
      <c r="BD178" s="158"/>
      <c r="BE178" s="231"/>
      <c r="BF178" s="231"/>
      <c r="BG178" s="231"/>
      <c r="BH178" s="158"/>
      <c r="BI178" s="158"/>
      <c r="BJ178" s="158"/>
      <c r="BK178" s="158"/>
      <c r="BL178" s="158"/>
      <c r="BM178" s="158"/>
      <c r="BN178" s="158"/>
      <c r="BO178" s="158"/>
      <c r="BP178" s="158"/>
      <c r="BQ178" s="158"/>
      <c r="BR178" s="158"/>
      <c r="BS178" s="158"/>
      <c r="BT178" s="158"/>
      <c r="BU178" s="158"/>
      <c r="BV178" s="158"/>
      <c r="BW178" s="158"/>
      <c r="BX178" s="158"/>
      <c r="BY178" s="158"/>
      <c r="BZ178" s="158"/>
      <c r="CA178" s="158"/>
      <c r="CB178" s="158"/>
      <c r="CC178" s="158"/>
      <c r="CD178" s="158"/>
      <c r="CE178" s="158"/>
      <c r="CF178" s="158"/>
      <c r="CG178" s="158"/>
      <c r="CH178" s="158"/>
      <c r="CI178" s="158"/>
      <c r="CJ178" s="158"/>
      <c r="CK178" s="158"/>
      <c r="CL178" s="158"/>
      <c r="CM178" s="158"/>
      <c r="CN178" s="158"/>
      <c r="CO178" s="158"/>
      <c r="CP178" s="158"/>
      <c r="CQ178" s="158"/>
      <c r="CR178" s="158"/>
      <c r="CS178" s="158"/>
      <c r="CT178" s="158"/>
      <c r="CU178" s="158"/>
      <c r="CV178" s="158"/>
      <c r="CW178" s="158"/>
      <c r="CX178" s="158"/>
      <c r="CY178" s="158"/>
      <c r="CZ178" s="158"/>
      <c r="DA178" s="158"/>
    </row>
    <row r="179" spans="36:105" ht="12.75">
      <c r="AJ179" s="158"/>
      <c r="AK179" s="158"/>
      <c r="AL179" s="158"/>
      <c r="AM179" s="158"/>
      <c r="AN179" s="158"/>
      <c r="AO179" s="217"/>
      <c r="AP179" s="158"/>
      <c r="AQ179" s="158"/>
      <c r="AR179" s="158"/>
      <c r="AS179" s="158"/>
      <c r="AT179" s="158"/>
      <c r="AU179" s="158"/>
      <c r="AV179" s="158"/>
      <c r="AW179" s="158"/>
      <c r="AX179" s="158"/>
      <c r="AY179" s="158"/>
      <c r="AZ179" s="158"/>
      <c r="BA179" s="158"/>
      <c r="BB179" s="158"/>
      <c r="BC179" s="158"/>
      <c r="BD179" s="158"/>
      <c r="BE179" s="231"/>
      <c r="BF179" s="231"/>
      <c r="BG179" s="231"/>
      <c r="BH179" s="158"/>
      <c r="BI179" s="158"/>
      <c r="BJ179" s="158"/>
      <c r="BK179" s="158"/>
      <c r="BL179" s="158"/>
      <c r="BM179" s="158"/>
      <c r="BN179" s="158"/>
      <c r="BO179" s="158"/>
      <c r="BP179" s="158"/>
      <c r="BQ179" s="158"/>
      <c r="BR179" s="158"/>
      <c r="BS179" s="158"/>
      <c r="BT179" s="158"/>
      <c r="BU179" s="158"/>
      <c r="BV179" s="158"/>
      <c r="BW179" s="158"/>
      <c r="BX179" s="158"/>
      <c r="BY179" s="158"/>
      <c r="BZ179" s="158"/>
      <c r="CA179" s="158"/>
      <c r="CB179" s="158"/>
      <c r="CC179" s="158"/>
      <c r="CD179" s="158"/>
      <c r="CE179" s="158"/>
      <c r="CF179" s="158"/>
      <c r="CG179" s="158"/>
      <c r="CH179" s="158"/>
      <c r="CI179" s="158"/>
      <c r="CJ179" s="158"/>
      <c r="CK179" s="158"/>
      <c r="CL179" s="158"/>
      <c r="CM179" s="158"/>
      <c r="CN179" s="158"/>
      <c r="CO179" s="158"/>
      <c r="CP179" s="158"/>
      <c r="CQ179" s="158"/>
      <c r="CR179" s="158"/>
      <c r="CS179" s="158"/>
      <c r="CT179" s="158"/>
      <c r="CU179" s="158"/>
      <c r="CV179" s="158"/>
      <c r="CW179" s="158"/>
      <c r="CX179" s="158"/>
      <c r="CY179" s="158"/>
      <c r="CZ179" s="158"/>
      <c r="DA179" s="158"/>
    </row>
    <row r="180" spans="36:105" ht="12.75">
      <c r="AJ180" s="158"/>
      <c r="AK180" s="158"/>
      <c r="AL180" s="158"/>
      <c r="AM180" s="158"/>
      <c r="AN180" s="158"/>
      <c r="AO180" s="217"/>
      <c r="AP180" s="158"/>
      <c r="AQ180" s="158"/>
      <c r="AR180" s="158"/>
      <c r="AS180" s="158"/>
      <c r="AT180" s="158"/>
      <c r="AU180" s="158"/>
      <c r="AV180" s="158"/>
      <c r="AW180" s="158"/>
      <c r="AX180" s="158"/>
      <c r="AY180" s="158"/>
      <c r="AZ180" s="158"/>
      <c r="BA180" s="158"/>
      <c r="BB180" s="158"/>
      <c r="BC180" s="158"/>
      <c r="BD180" s="158"/>
      <c r="BE180" s="231"/>
      <c r="BF180" s="231"/>
      <c r="BG180" s="231"/>
      <c r="BH180" s="158"/>
      <c r="BI180" s="158"/>
      <c r="BJ180" s="158"/>
      <c r="BK180" s="158"/>
      <c r="BL180" s="158"/>
      <c r="BM180" s="158"/>
      <c r="BN180" s="158"/>
      <c r="BO180" s="158"/>
      <c r="BP180" s="158"/>
      <c r="BQ180" s="158"/>
      <c r="BR180" s="158"/>
      <c r="BS180" s="158"/>
      <c r="BT180" s="158"/>
      <c r="BU180" s="158"/>
      <c r="BV180" s="158"/>
      <c r="BW180" s="158"/>
      <c r="BX180" s="158"/>
      <c r="BY180" s="158"/>
      <c r="BZ180" s="158"/>
      <c r="CA180" s="158"/>
      <c r="CB180" s="158"/>
      <c r="CC180" s="158"/>
      <c r="CD180" s="158"/>
      <c r="CE180" s="158"/>
      <c r="CF180" s="158"/>
      <c r="CG180" s="158"/>
      <c r="CH180" s="158"/>
      <c r="CI180" s="158"/>
      <c r="CJ180" s="158"/>
      <c r="CK180" s="158"/>
      <c r="CL180" s="158"/>
      <c r="CM180" s="158"/>
      <c r="CN180" s="158"/>
      <c r="CO180" s="158"/>
      <c r="CP180" s="158"/>
      <c r="CQ180" s="158"/>
      <c r="CR180" s="158"/>
      <c r="CS180" s="158"/>
      <c r="CT180" s="158"/>
      <c r="CU180" s="158"/>
      <c r="CV180" s="158"/>
      <c r="CW180" s="158"/>
      <c r="CX180" s="158"/>
      <c r="CY180" s="158"/>
      <c r="CZ180" s="158"/>
      <c r="DA180" s="158"/>
    </row>
    <row r="181" spans="36:105" ht="12.75">
      <c r="AJ181" s="158"/>
      <c r="AK181" s="158"/>
      <c r="AL181" s="158"/>
      <c r="AM181" s="158"/>
      <c r="AN181" s="158"/>
      <c r="AO181" s="217"/>
      <c r="AP181" s="158"/>
      <c r="AQ181" s="158"/>
      <c r="AR181" s="158"/>
      <c r="AS181" s="158"/>
      <c r="AT181" s="158"/>
      <c r="AU181" s="158"/>
      <c r="AV181" s="158"/>
      <c r="AW181" s="158"/>
      <c r="AX181" s="158"/>
      <c r="AY181" s="158"/>
      <c r="AZ181" s="158"/>
      <c r="BA181" s="158"/>
      <c r="BB181" s="158"/>
      <c r="BC181" s="158"/>
      <c r="BD181" s="158"/>
      <c r="BE181" s="231"/>
      <c r="BF181" s="231"/>
      <c r="BG181" s="231"/>
      <c r="BH181" s="158"/>
      <c r="BI181" s="158"/>
      <c r="BJ181" s="158"/>
      <c r="BK181" s="158"/>
      <c r="BL181" s="158"/>
      <c r="BM181" s="158"/>
      <c r="BN181" s="158"/>
      <c r="BO181" s="158"/>
      <c r="BP181" s="158"/>
      <c r="BQ181" s="158"/>
      <c r="BR181" s="158"/>
      <c r="BS181" s="158"/>
      <c r="BT181" s="158"/>
      <c r="BU181" s="158"/>
      <c r="BV181" s="158"/>
      <c r="BW181" s="158"/>
      <c r="BX181" s="158"/>
      <c r="BY181" s="158"/>
      <c r="BZ181" s="158"/>
      <c r="CA181" s="158"/>
      <c r="CB181" s="158"/>
      <c r="CC181" s="158"/>
      <c r="CD181" s="158"/>
      <c r="CE181" s="158"/>
      <c r="CF181" s="158"/>
      <c r="CG181" s="158"/>
      <c r="CH181" s="158"/>
      <c r="CI181" s="158"/>
      <c r="CJ181" s="158"/>
      <c r="CK181" s="158"/>
      <c r="CL181" s="158"/>
      <c r="CM181" s="158"/>
      <c r="CN181" s="158"/>
      <c r="CO181" s="158"/>
      <c r="CP181" s="158"/>
      <c r="CQ181" s="158"/>
      <c r="CR181" s="158"/>
      <c r="CS181" s="158"/>
      <c r="CT181" s="158"/>
      <c r="CU181" s="158"/>
      <c r="CV181" s="158"/>
      <c r="CW181" s="158"/>
      <c r="CX181" s="158"/>
      <c r="CY181" s="158"/>
      <c r="CZ181" s="158"/>
      <c r="DA181" s="158"/>
    </row>
    <row r="182" spans="36:105" ht="12.75">
      <c r="AJ182" s="158"/>
      <c r="AK182" s="158"/>
      <c r="AL182" s="158"/>
      <c r="AM182" s="158"/>
      <c r="AN182" s="158"/>
      <c r="AO182" s="217"/>
      <c r="AP182" s="158"/>
      <c r="AQ182" s="158"/>
      <c r="AR182" s="158"/>
      <c r="AS182" s="158"/>
      <c r="AT182" s="158"/>
      <c r="AU182" s="158"/>
      <c r="AV182" s="158"/>
      <c r="AW182" s="158"/>
      <c r="AX182" s="158"/>
      <c r="AY182" s="158"/>
      <c r="AZ182" s="158"/>
      <c r="BA182" s="158"/>
      <c r="BB182" s="158"/>
      <c r="BC182" s="158"/>
      <c r="BD182" s="158"/>
      <c r="BE182" s="231"/>
      <c r="BF182" s="231"/>
      <c r="BG182" s="231"/>
      <c r="BH182" s="158"/>
      <c r="BI182" s="158"/>
      <c r="BJ182" s="158"/>
      <c r="BK182" s="158"/>
      <c r="BL182" s="158"/>
      <c r="BM182" s="158"/>
      <c r="BN182" s="158"/>
      <c r="BO182" s="158"/>
      <c r="BP182" s="158"/>
      <c r="BQ182" s="158"/>
      <c r="BR182" s="158"/>
      <c r="BS182" s="158"/>
      <c r="BT182" s="158"/>
      <c r="BU182" s="158"/>
      <c r="BV182" s="158"/>
      <c r="BW182" s="158"/>
      <c r="BX182" s="158"/>
      <c r="BY182" s="158"/>
      <c r="BZ182" s="158"/>
      <c r="CA182" s="158"/>
      <c r="CB182" s="158"/>
      <c r="CC182" s="158"/>
      <c r="CD182" s="158"/>
      <c r="CE182" s="158"/>
      <c r="CF182" s="158"/>
      <c r="CG182" s="158"/>
      <c r="CH182" s="158"/>
      <c r="CI182" s="158"/>
      <c r="CJ182" s="158"/>
      <c r="CK182" s="158"/>
      <c r="CL182" s="158"/>
      <c r="CM182" s="158"/>
      <c r="CN182" s="158"/>
      <c r="CO182" s="158"/>
      <c r="CP182" s="158"/>
      <c r="CQ182" s="158"/>
      <c r="CR182" s="158"/>
      <c r="CS182" s="158"/>
      <c r="CT182" s="158"/>
      <c r="CU182" s="158"/>
      <c r="CV182" s="158"/>
      <c r="CW182" s="158"/>
      <c r="CX182" s="158"/>
      <c r="CY182" s="158"/>
      <c r="CZ182" s="158"/>
      <c r="DA182" s="158"/>
    </row>
    <row r="183" spans="36:105" ht="12.75">
      <c r="AJ183" s="158"/>
      <c r="AK183" s="158"/>
      <c r="AL183" s="158"/>
      <c r="AM183" s="158"/>
      <c r="AN183" s="158"/>
      <c r="AO183" s="217"/>
      <c r="AP183" s="158"/>
      <c r="AQ183" s="158"/>
      <c r="AR183" s="158"/>
      <c r="AS183" s="158"/>
      <c r="AT183" s="158"/>
      <c r="AU183" s="158"/>
      <c r="AV183" s="158"/>
      <c r="AW183" s="158"/>
      <c r="AX183" s="158"/>
      <c r="AY183" s="158"/>
      <c r="AZ183" s="158"/>
      <c r="BA183" s="158"/>
      <c r="BB183" s="158"/>
      <c r="BC183" s="158"/>
      <c r="BD183" s="158"/>
      <c r="BE183" s="231"/>
      <c r="BF183" s="231"/>
      <c r="BG183" s="231"/>
      <c r="BH183" s="158"/>
      <c r="BI183" s="158"/>
      <c r="BJ183" s="158"/>
      <c r="BK183" s="158"/>
      <c r="BL183" s="158"/>
      <c r="BM183" s="158"/>
      <c r="BN183" s="158"/>
      <c r="BO183" s="158"/>
      <c r="BP183" s="158"/>
      <c r="BQ183" s="158"/>
      <c r="BR183" s="158"/>
      <c r="BS183" s="158"/>
      <c r="BT183" s="158"/>
      <c r="BU183" s="158"/>
      <c r="BV183" s="158"/>
      <c r="BW183" s="158"/>
      <c r="BX183" s="158"/>
      <c r="BY183" s="158"/>
      <c r="BZ183" s="158"/>
      <c r="CA183" s="158"/>
      <c r="CB183" s="158"/>
      <c r="CC183" s="158"/>
      <c r="CD183" s="158"/>
      <c r="CE183" s="158"/>
      <c r="CF183" s="158"/>
      <c r="CG183" s="158"/>
      <c r="CH183" s="158"/>
      <c r="CI183" s="158"/>
      <c r="CJ183" s="158"/>
      <c r="CK183" s="158"/>
      <c r="CL183" s="158"/>
      <c r="CM183" s="158"/>
      <c r="CN183" s="158"/>
      <c r="CO183" s="158"/>
      <c r="CP183" s="158"/>
      <c r="CQ183" s="158"/>
      <c r="CR183" s="158"/>
      <c r="CS183" s="158"/>
      <c r="CT183" s="158"/>
      <c r="CU183" s="158"/>
      <c r="CV183" s="158"/>
      <c r="CW183" s="158"/>
      <c r="CX183" s="158"/>
      <c r="CY183" s="158"/>
      <c r="CZ183" s="158"/>
      <c r="DA183" s="158"/>
    </row>
    <row r="184" spans="36:105" ht="12.75">
      <c r="AJ184" s="158"/>
      <c r="AK184" s="158"/>
      <c r="AL184" s="158"/>
      <c r="AM184" s="158"/>
      <c r="AN184" s="158"/>
      <c r="AO184" s="217"/>
      <c r="AP184" s="158"/>
      <c r="AQ184" s="158"/>
      <c r="AR184" s="158"/>
      <c r="AS184" s="158"/>
      <c r="AT184" s="158"/>
      <c r="AU184" s="158"/>
      <c r="AV184" s="158"/>
      <c r="AW184" s="158"/>
      <c r="AX184" s="158"/>
      <c r="AY184" s="158"/>
      <c r="AZ184" s="158"/>
      <c r="BA184" s="158"/>
      <c r="BB184" s="158"/>
      <c r="BC184" s="158"/>
      <c r="BD184" s="158"/>
      <c r="BE184" s="231"/>
      <c r="BF184" s="231"/>
      <c r="BG184" s="231"/>
      <c r="BH184" s="158"/>
      <c r="BI184" s="158"/>
      <c r="BJ184" s="158"/>
      <c r="BK184" s="158"/>
      <c r="BL184" s="158"/>
      <c r="BM184" s="158"/>
      <c r="BN184" s="158"/>
      <c r="BO184" s="158"/>
      <c r="BP184" s="158"/>
      <c r="BQ184" s="158"/>
      <c r="BR184" s="158"/>
      <c r="BS184" s="158"/>
      <c r="BT184" s="158"/>
      <c r="BU184" s="158"/>
      <c r="BV184" s="158"/>
      <c r="BW184" s="158"/>
      <c r="BX184" s="158"/>
      <c r="BY184" s="158"/>
      <c r="BZ184" s="158"/>
      <c r="CA184" s="158"/>
      <c r="CB184" s="158"/>
      <c r="CC184" s="158"/>
      <c r="CD184" s="158"/>
      <c r="CE184" s="158"/>
      <c r="CF184" s="158"/>
      <c r="CG184" s="158"/>
      <c r="CH184" s="158"/>
      <c r="CI184" s="158"/>
      <c r="CJ184" s="158"/>
      <c r="CK184" s="158"/>
      <c r="CL184" s="158"/>
      <c r="CM184" s="158"/>
      <c r="CN184" s="158"/>
      <c r="CO184" s="158"/>
      <c r="CP184" s="158"/>
      <c r="CQ184" s="158"/>
      <c r="CR184" s="158"/>
      <c r="CS184" s="158"/>
      <c r="CT184" s="158"/>
      <c r="CU184" s="158"/>
      <c r="CV184" s="158"/>
      <c r="CW184" s="158"/>
      <c r="CX184" s="158"/>
      <c r="CY184" s="158"/>
      <c r="CZ184" s="158"/>
      <c r="DA184" s="158"/>
    </row>
    <row r="185" spans="36:105" ht="12.75">
      <c r="AJ185" s="158"/>
      <c r="AK185" s="158"/>
      <c r="AL185" s="158"/>
      <c r="AM185" s="158"/>
      <c r="AN185" s="158"/>
      <c r="AO185" s="217"/>
      <c r="AP185" s="158"/>
      <c r="AQ185" s="158"/>
      <c r="AR185" s="158"/>
      <c r="AS185" s="158"/>
      <c r="AT185" s="158"/>
      <c r="AU185" s="158"/>
      <c r="AV185" s="158"/>
      <c r="AW185" s="158"/>
      <c r="AX185" s="158"/>
      <c r="AY185" s="158"/>
      <c r="AZ185" s="158"/>
      <c r="BA185" s="158"/>
      <c r="BB185" s="158"/>
      <c r="BC185" s="158"/>
      <c r="BD185" s="158"/>
      <c r="BE185" s="231"/>
      <c r="BF185" s="231"/>
      <c r="BG185" s="231"/>
      <c r="BH185" s="158"/>
      <c r="BI185" s="158"/>
      <c r="BJ185" s="158"/>
      <c r="BK185" s="158"/>
      <c r="BL185" s="158"/>
      <c r="BM185" s="158"/>
      <c r="BN185" s="158"/>
      <c r="BO185" s="158"/>
      <c r="BP185" s="158"/>
      <c r="BQ185" s="158"/>
      <c r="BR185" s="158"/>
      <c r="BS185" s="158"/>
      <c r="BT185" s="158"/>
      <c r="BU185" s="158"/>
      <c r="BV185" s="158"/>
      <c r="BW185" s="158"/>
      <c r="BX185" s="158"/>
      <c r="BY185" s="158"/>
      <c r="BZ185" s="158"/>
      <c r="CA185" s="158"/>
      <c r="CB185" s="158"/>
      <c r="CC185" s="158"/>
      <c r="CD185" s="158"/>
      <c r="CE185" s="158"/>
      <c r="CF185" s="158"/>
      <c r="CG185" s="158"/>
      <c r="CH185" s="158"/>
      <c r="CI185" s="158"/>
      <c r="CJ185" s="158"/>
      <c r="CK185" s="158"/>
      <c r="CL185" s="158"/>
      <c r="CM185" s="158"/>
      <c r="CN185" s="158"/>
      <c r="CO185" s="158"/>
      <c r="CP185" s="158"/>
      <c r="CQ185" s="158"/>
      <c r="CR185" s="158"/>
      <c r="CS185" s="158"/>
      <c r="CT185" s="158"/>
      <c r="CU185" s="158"/>
      <c r="CV185" s="158"/>
      <c r="CW185" s="158"/>
      <c r="CX185" s="158"/>
      <c r="CY185" s="158"/>
      <c r="CZ185" s="158"/>
      <c r="DA185" s="158"/>
    </row>
    <row r="186" spans="36:105" ht="12.75">
      <c r="AJ186" s="158"/>
      <c r="AK186" s="158"/>
      <c r="AL186" s="158"/>
      <c r="AM186" s="158"/>
      <c r="AN186" s="158"/>
      <c r="AO186" s="217"/>
      <c r="AP186" s="158"/>
      <c r="AQ186" s="158"/>
      <c r="AR186" s="158"/>
      <c r="AS186" s="158"/>
      <c r="AT186" s="158"/>
      <c r="AU186" s="158"/>
      <c r="AV186" s="158"/>
      <c r="AW186" s="158"/>
      <c r="AX186" s="158"/>
      <c r="AY186" s="158"/>
      <c r="AZ186" s="158"/>
      <c r="BA186" s="158"/>
      <c r="BB186" s="158"/>
      <c r="BC186" s="158"/>
      <c r="BD186" s="158"/>
      <c r="BE186" s="231"/>
      <c r="BF186" s="231"/>
      <c r="BG186" s="231"/>
      <c r="BH186" s="158"/>
      <c r="BI186" s="158"/>
      <c r="BJ186" s="158"/>
      <c r="BK186" s="158"/>
      <c r="BL186" s="158"/>
      <c r="BM186" s="158"/>
      <c r="BN186" s="158"/>
      <c r="BO186" s="158"/>
      <c r="BP186" s="158"/>
      <c r="BQ186" s="158"/>
      <c r="BR186" s="158"/>
      <c r="BS186" s="158"/>
      <c r="BT186" s="158"/>
      <c r="BU186" s="158"/>
      <c r="BV186" s="158"/>
      <c r="BW186" s="158"/>
      <c r="BX186" s="158"/>
      <c r="BY186" s="158"/>
      <c r="BZ186" s="158"/>
      <c r="CA186" s="158"/>
      <c r="CB186" s="158"/>
      <c r="CC186" s="158"/>
      <c r="CD186" s="158"/>
      <c r="CE186" s="158"/>
      <c r="CF186" s="158"/>
      <c r="CG186" s="158"/>
      <c r="CH186" s="158"/>
      <c r="CI186" s="158"/>
      <c r="CJ186" s="158"/>
      <c r="CK186" s="158"/>
      <c r="CL186" s="158"/>
      <c r="CM186" s="158"/>
      <c r="CN186" s="158"/>
      <c r="CO186" s="158"/>
      <c r="CP186" s="158"/>
      <c r="CQ186" s="158"/>
      <c r="CR186" s="158"/>
      <c r="CS186" s="158"/>
      <c r="CT186" s="158"/>
      <c r="CU186" s="158"/>
      <c r="CV186" s="158"/>
      <c r="CW186" s="158"/>
      <c r="CX186" s="158"/>
      <c r="CY186" s="158"/>
      <c r="CZ186" s="158"/>
      <c r="DA186" s="158"/>
    </row>
    <row r="187" spans="36:105" ht="12.75">
      <c r="AJ187" s="158"/>
      <c r="AK187" s="158"/>
      <c r="AL187" s="158"/>
      <c r="AM187" s="158"/>
      <c r="AN187" s="158"/>
      <c r="AO187" s="217"/>
      <c r="AP187" s="158"/>
      <c r="AQ187" s="158"/>
      <c r="AR187" s="158"/>
      <c r="AS187" s="158"/>
      <c r="AT187" s="158"/>
      <c r="AU187" s="158"/>
      <c r="AV187" s="158"/>
      <c r="AW187" s="158"/>
      <c r="AX187" s="158"/>
      <c r="AY187" s="158"/>
      <c r="AZ187" s="158"/>
      <c r="BA187" s="158"/>
      <c r="BB187" s="158"/>
      <c r="BC187" s="158"/>
      <c r="BD187" s="158"/>
      <c r="BE187" s="231"/>
      <c r="BF187" s="231"/>
      <c r="BG187" s="231"/>
      <c r="BH187" s="158"/>
      <c r="BI187" s="158"/>
      <c r="BJ187" s="158"/>
      <c r="BK187" s="158"/>
      <c r="BL187" s="158"/>
      <c r="BM187" s="158"/>
      <c r="BN187" s="158"/>
      <c r="BO187" s="158"/>
      <c r="BP187" s="158"/>
      <c r="BQ187" s="158"/>
      <c r="BR187" s="158"/>
      <c r="BS187" s="158"/>
      <c r="BT187" s="158"/>
      <c r="BU187" s="158"/>
      <c r="BV187" s="158"/>
      <c r="BW187" s="158"/>
      <c r="BX187" s="158"/>
      <c r="BY187" s="158"/>
      <c r="BZ187" s="158"/>
      <c r="CA187" s="158"/>
      <c r="CB187" s="158"/>
      <c r="CC187" s="158"/>
      <c r="CD187" s="158"/>
      <c r="CE187" s="158"/>
      <c r="CF187" s="158"/>
      <c r="CG187" s="158"/>
      <c r="CH187" s="158"/>
      <c r="CI187" s="158"/>
      <c r="CJ187" s="158"/>
      <c r="CK187" s="158"/>
      <c r="CL187" s="158"/>
      <c r="CM187" s="158"/>
      <c r="CN187" s="158"/>
      <c r="CO187" s="158"/>
      <c r="CP187" s="158"/>
      <c r="CQ187" s="158"/>
      <c r="CR187" s="158"/>
      <c r="CS187" s="158"/>
      <c r="CT187" s="158"/>
      <c r="CU187" s="158"/>
      <c r="CV187" s="158"/>
      <c r="CW187" s="158"/>
      <c r="CX187" s="158"/>
      <c r="CY187" s="158"/>
      <c r="CZ187" s="158"/>
      <c r="DA187" s="158"/>
    </row>
    <row r="188" spans="36:105" ht="12.75">
      <c r="AJ188" s="158"/>
      <c r="AK188" s="158"/>
      <c r="AL188" s="158"/>
      <c r="AM188" s="158"/>
      <c r="AN188" s="158"/>
      <c r="AO188" s="217"/>
      <c r="AP188" s="158"/>
      <c r="AQ188" s="158"/>
      <c r="AR188" s="158"/>
      <c r="AS188" s="158"/>
      <c r="AT188" s="158"/>
      <c r="AU188" s="158"/>
      <c r="AV188" s="158"/>
      <c r="AW188" s="158"/>
      <c r="AX188" s="158"/>
      <c r="AY188" s="158"/>
      <c r="AZ188" s="158"/>
      <c r="BA188" s="158"/>
      <c r="BB188" s="158"/>
      <c r="BC188" s="158"/>
      <c r="BD188" s="158"/>
      <c r="BE188" s="231"/>
      <c r="BF188" s="231"/>
      <c r="BG188" s="231"/>
      <c r="BH188" s="158"/>
      <c r="BI188" s="158"/>
      <c r="BJ188" s="158"/>
      <c r="BK188" s="158"/>
      <c r="BL188" s="158"/>
      <c r="BM188" s="158"/>
      <c r="BN188" s="158"/>
      <c r="BO188" s="158"/>
      <c r="BP188" s="158"/>
      <c r="BQ188" s="158"/>
      <c r="BR188" s="158"/>
      <c r="BS188" s="158"/>
      <c r="BT188" s="158"/>
      <c r="BU188" s="158"/>
      <c r="BV188" s="158"/>
      <c r="BW188" s="158"/>
      <c r="BX188" s="158"/>
      <c r="BY188" s="158"/>
      <c r="BZ188" s="158"/>
      <c r="CA188" s="158"/>
      <c r="CB188" s="158"/>
      <c r="CC188" s="158"/>
      <c r="CD188" s="158"/>
      <c r="CE188" s="158"/>
      <c r="CF188" s="158"/>
      <c r="CG188" s="158"/>
      <c r="CH188" s="158"/>
      <c r="CI188" s="158"/>
      <c r="CJ188" s="158"/>
      <c r="CK188" s="158"/>
      <c r="CL188" s="158"/>
      <c r="CM188" s="158"/>
      <c r="CN188" s="158"/>
      <c r="CO188" s="158"/>
      <c r="CP188" s="158"/>
      <c r="CQ188" s="158"/>
      <c r="CR188" s="158"/>
      <c r="CS188" s="158"/>
      <c r="CT188" s="158"/>
      <c r="CU188" s="158"/>
      <c r="CV188" s="158"/>
      <c r="CW188" s="158"/>
      <c r="CX188" s="158"/>
      <c r="CY188" s="158"/>
      <c r="CZ188" s="158"/>
      <c r="DA188" s="158"/>
    </row>
    <row r="189" spans="36:105" ht="12.75">
      <c r="AJ189" s="158"/>
      <c r="AK189" s="158"/>
      <c r="AL189" s="158"/>
      <c r="AM189" s="158"/>
      <c r="AN189" s="158"/>
      <c r="AO189" s="217"/>
      <c r="AP189" s="158"/>
      <c r="AQ189" s="158"/>
      <c r="AR189" s="158"/>
      <c r="AS189" s="158"/>
      <c r="AT189" s="158"/>
      <c r="AU189" s="158"/>
      <c r="AV189" s="158"/>
      <c r="AW189" s="158"/>
      <c r="AX189" s="158"/>
      <c r="AY189" s="158"/>
      <c r="AZ189" s="158"/>
      <c r="BA189" s="158"/>
      <c r="BB189" s="158"/>
      <c r="BC189" s="158"/>
      <c r="BD189" s="158"/>
      <c r="BE189" s="231"/>
      <c r="BF189" s="231"/>
      <c r="BG189" s="231"/>
      <c r="BH189" s="158"/>
      <c r="BI189" s="158"/>
      <c r="BJ189" s="158"/>
      <c r="BK189" s="158"/>
      <c r="BL189" s="158"/>
      <c r="BM189" s="158"/>
      <c r="BN189" s="158"/>
      <c r="BO189" s="158"/>
      <c r="BP189" s="158"/>
      <c r="BQ189" s="158"/>
      <c r="BR189" s="158"/>
      <c r="BS189" s="158"/>
      <c r="BT189" s="158"/>
      <c r="BU189" s="158"/>
      <c r="BV189" s="158"/>
      <c r="BW189" s="158"/>
      <c r="BX189" s="158"/>
      <c r="BY189" s="158"/>
      <c r="BZ189" s="158"/>
      <c r="CA189" s="158"/>
      <c r="CB189" s="158"/>
      <c r="CC189" s="158"/>
      <c r="CD189" s="158"/>
      <c r="CE189" s="158"/>
      <c r="CF189" s="158"/>
      <c r="CG189" s="158"/>
      <c r="CH189" s="158"/>
      <c r="CI189" s="158"/>
      <c r="CJ189" s="158"/>
      <c r="CK189" s="158"/>
      <c r="CL189" s="158"/>
      <c r="CM189" s="158"/>
      <c r="CN189" s="158"/>
      <c r="CO189" s="158"/>
      <c r="CP189" s="158"/>
      <c r="CQ189" s="158"/>
      <c r="CR189" s="158"/>
      <c r="CS189" s="158"/>
      <c r="CT189" s="158"/>
      <c r="CU189" s="158"/>
      <c r="CV189" s="158"/>
      <c r="CW189" s="158"/>
      <c r="CX189" s="158"/>
      <c r="CY189" s="158"/>
      <c r="CZ189" s="158"/>
      <c r="DA189" s="158"/>
    </row>
    <row r="190" spans="36:105" ht="12.75">
      <c r="AJ190" s="158"/>
      <c r="AK190" s="158"/>
      <c r="AL190" s="158"/>
      <c r="AM190" s="158"/>
      <c r="AN190" s="158"/>
      <c r="AO190" s="217"/>
      <c r="AP190" s="158"/>
      <c r="AQ190" s="158"/>
      <c r="AR190" s="158"/>
      <c r="AS190" s="158"/>
      <c r="AT190" s="158"/>
      <c r="AU190" s="158"/>
      <c r="AV190" s="158"/>
      <c r="AW190" s="158"/>
      <c r="AX190" s="158"/>
      <c r="AY190" s="158"/>
      <c r="AZ190" s="158"/>
      <c r="BA190" s="158"/>
      <c r="BB190" s="158"/>
      <c r="BC190" s="158"/>
      <c r="BD190" s="158"/>
      <c r="BE190" s="231"/>
      <c r="BF190" s="231"/>
      <c r="BG190" s="231"/>
      <c r="BH190" s="158"/>
      <c r="BI190" s="158"/>
      <c r="BJ190" s="158"/>
      <c r="BK190" s="158"/>
      <c r="BL190" s="158"/>
      <c r="BM190" s="158"/>
      <c r="BN190" s="158"/>
      <c r="BO190" s="158"/>
      <c r="BP190" s="158"/>
      <c r="BQ190" s="158"/>
      <c r="BR190" s="158"/>
      <c r="BS190" s="158"/>
      <c r="BT190" s="158"/>
      <c r="BU190" s="158"/>
      <c r="BV190" s="158"/>
      <c r="BW190" s="158"/>
      <c r="BX190" s="158"/>
      <c r="BY190" s="158"/>
      <c r="BZ190" s="158"/>
      <c r="CA190" s="158"/>
      <c r="CB190" s="158"/>
      <c r="CC190" s="158"/>
      <c r="CD190" s="158"/>
      <c r="CE190" s="158"/>
      <c r="CF190" s="158"/>
      <c r="CG190" s="158"/>
      <c r="CH190" s="158"/>
      <c r="CI190" s="158"/>
      <c r="CJ190" s="158"/>
      <c r="CK190" s="158"/>
      <c r="CL190" s="158"/>
      <c r="CM190" s="158"/>
      <c r="CN190" s="158"/>
      <c r="CO190" s="158"/>
      <c r="CP190" s="158"/>
      <c r="CQ190" s="158"/>
      <c r="CR190" s="158"/>
      <c r="CS190" s="158"/>
      <c r="CT190" s="158"/>
      <c r="CU190" s="158"/>
      <c r="CV190" s="158"/>
      <c r="CW190" s="158"/>
      <c r="CX190" s="158"/>
      <c r="CY190" s="158"/>
      <c r="CZ190" s="158"/>
      <c r="DA190" s="158"/>
    </row>
    <row r="191" spans="36:105" ht="12.75">
      <c r="AJ191" s="158"/>
      <c r="AK191" s="158"/>
      <c r="AL191" s="158"/>
      <c r="AM191" s="158"/>
      <c r="AN191" s="158"/>
      <c r="AO191" s="217"/>
      <c r="AP191" s="158"/>
      <c r="AQ191" s="158"/>
      <c r="AR191" s="158"/>
      <c r="AS191" s="158"/>
      <c r="AT191" s="158"/>
      <c r="AU191" s="158"/>
      <c r="AV191" s="158"/>
      <c r="AW191" s="158"/>
      <c r="AX191" s="158"/>
      <c r="AY191" s="158"/>
      <c r="AZ191" s="158"/>
      <c r="BA191" s="158"/>
      <c r="BB191" s="158"/>
      <c r="BC191" s="158"/>
      <c r="BD191" s="158"/>
      <c r="BE191" s="231"/>
      <c r="BF191" s="231"/>
      <c r="BG191" s="231"/>
      <c r="BH191" s="158"/>
      <c r="BI191" s="158"/>
      <c r="BJ191" s="158"/>
      <c r="BK191" s="158"/>
      <c r="BL191" s="158"/>
      <c r="BM191" s="158"/>
      <c r="BN191" s="158"/>
      <c r="BO191" s="158"/>
      <c r="BP191" s="158"/>
      <c r="BQ191" s="158"/>
      <c r="BR191" s="158"/>
      <c r="BS191" s="158"/>
      <c r="BT191" s="158"/>
      <c r="BU191" s="158"/>
      <c r="BV191" s="158"/>
      <c r="BW191" s="158"/>
      <c r="BX191" s="158"/>
      <c r="BY191" s="158"/>
      <c r="BZ191" s="158"/>
      <c r="CA191" s="158"/>
      <c r="CB191" s="158"/>
      <c r="CC191" s="158"/>
      <c r="CD191" s="158"/>
      <c r="CE191" s="158"/>
      <c r="CF191" s="158"/>
      <c r="CG191" s="158"/>
      <c r="CH191" s="158"/>
      <c r="CI191" s="158"/>
      <c r="CJ191" s="158"/>
      <c r="CK191" s="158"/>
      <c r="CL191" s="158"/>
      <c r="CM191" s="158"/>
      <c r="CN191" s="158"/>
      <c r="CO191" s="158"/>
      <c r="CP191" s="158"/>
      <c r="CQ191" s="158"/>
      <c r="CR191" s="158"/>
      <c r="CS191" s="158"/>
      <c r="CT191" s="158"/>
      <c r="CU191" s="158"/>
      <c r="CV191" s="158"/>
      <c r="CW191" s="158"/>
      <c r="CX191" s="158"/>
      <c r="CY191" s="158"/>
      <c r="CZ191" s="158"/>
      <c r="DA191" s="158"/>
    </row>
    <row r="192" spans="36:105" ht="12.75">
      <c r="AJ192" s="158"/>
      <c r="AK192" s="158"/>
      <c r="AL192" s="158"/>
      <c r="AM192" s="158"/>
      <c r="AN192" s="158"/>
      <c r="AO192" s="217"/>
      <c r="AP192" s="158"/>
      <c r="AQ192" s="158"/>
      <c r="AR192" s="158"/>
      <c r="AS192" s="158"/>
      <c r="AT192" s="158"/>
      <c r="AU192" s="158"/>
      <c r="AV192" s="158"/>
      <c r="AW192" s="158"/>
      <c r="AX192" s="158"/>
      <c r="AY192" s="158"/>
      <c r="AZ192" s="158"/>
      <c r="BA192" s="158"/>
      <c r="BB192" s="158"/>
      <c r="BC192" s="158"/>
      <c r="BD192" s="158"/>
      <c r="BE192" s="231"/>
      <c r="BF192" s="231"/>
      <c r="BG192" s="231"/>
      <c r="BH192" s="158"/>
      <c r="BI192" s="158"/>
      <c r="BJ192" s="158"/>
      <c r="BK192" s="158"/>
      <c r="BL192" s="158"/>
      <c r="BM192" s="158"/>
      <c r="BN192" s="158"/>
      <c r="BO192" s="158"/>
      <c r="BP192" s="158"/>
      <c r="BQ192" s="158"/>
      <c r="BR192" s="158"/>
      <c r="BS192" s="158"/>
      <c r="BT192" s="158"/>
      <c r="BU192" s="158"/>
      <c r="BV192" s="158"/>
      <c r="BW192" s="158"/>
      <c r="BX192" s="158"/>
      <c r="BY192" s="158"/>
      <c r="BZ192" s="158"/>
      <c r="CA192" s="158"/>
      <c r="CB192" s="158"/>
      <c r="CC192" s="158"/>
      <c r="CD192" s="158"/>
      <c r="CE192" s="158"/>
      <c r="CF192" s="158"/>
      <c r="CG192" s="158"/>
      <c r="CH192" s="158"/>
      <c r="CI192" s="158"/>
      <c r="CJ192" s="158"/>
      <c r="CK192" s="158"/>
      <c r="CL192" s="158"/>
      <c r="CM192" s="158"/>
      <c r="CN192" s="158"/>
      <c r="CO192" s="158"/>
      <c r="CP192" s="158"/>
      <c r="CQ192" s="158"/>
      <c r="CR192" s="158"/>
      <c r="CS192" s="158"/>
      <c r="CT192" s="158"/>
      <c r="CU192" s="158"/>
      <c r="CV192" s="158"/>
      <c r="CW192" s="158"/>
      <c r="CX192" s="158"/>
      <c r="CY192" s="158"/>
      <c r="CZ192" s="158"/>
      <c r="DA192" s="158"/>
    </row>
    <row r="193" spans="36:105" ht="12.75">
      <c r="AJ193" s="158"/>
      <c r="AK193" s="158"/>
      <c r="AL193" s="158"/>
      <c r="AM193" s="158"/>
      <c r="AN193" s="158"/>
      <c r="AO193" s="217"/>
      <c r="AP193" s="158"/>
      <c r="AQ193" s="158"/>
      <c r="AR193" s="158"/>
      <c r="AS193" s="158"/>
      <c r="AT193" s="158"/>
      <c r="AU193" s="158"/>
      <c r="AV193" s="158"/>
      <c r="AW193" s="158"/>
      <c r="AX193" s="158"/>
      <c r="AY193" s="158"/>
      <c r="AZ193" s="158"/>
      <c r="BA193" s="158"/>
      <c r="BB193" s="158"/>
      <c r="BC193" s="158"/>
      <c r="BD193" s="158"/>
      <c r="BE193" s="231"/>
      <c r="BF193" s="231"/>
      <c r="BG193" s="231"/>
      <c r="BH193" s="158"/>
      <c r="BI193" s="158"/>
      <c r="BJ193" s="158"/>
      <c r="BK193" s="158"/>
      <c r="BL193" s="158"/>
      <c r="BM193" s="158"/>
      <c r="BN193" s="158"/>
      <c r="BO193" s="158"/>
      <c r="BP193" s="158"/>
      <c r="BQ193" s="158"/>
      <c r="BR193" s="158"/>
      <c r="BS193" s="158"/>
      <c r="BT193" s="158"/>
      <c r="BU193" s="158"/>
      <c r="BV193" s="158"/>
      <c r="BW193" s="158"/>
      <c r="BX193" s="158"/>
      <c r="BY193" s="158"/>
      <c r="BZ193" s="158"/>
      <c r="CA193" s="158"/>
      <c r="CB193" s="158"/>
      <c r="CC193" s="158"/>
      <c r="CD193" s="158"/>
      <c r="CE193" s="158"/>
      <c r="CF193" s="158"/>
      <c r="CG193" s="158"/>
      <c r="CH193" s="158"/>
      <c r="CI193" s="158"/>
      <c r="CJ193" s="158"/>
      <c r="CK193" s="158"/>
      <c r="CL193" s="158"/>
      <c r="CM193" s="158"/>
      <c r="CN193" s="158"/>
      <c r="CO193" s="158"/>
      <c r="CP193" s="158"/>
      <c r="CQ193" s="158"/>
      <c r="CR193" s="158"/>
      <c r="CS193" s="158"/>
      <c r="CT193" s="158"/>
      <c r="CU193" s="158"/>
      <c r="CV193" s="158"/>
      <c r="CW193" s="158"/>
      <c r="CX193" s="158"/>
      <c r="CY193" s="158"/>
      <c r="CZ193" s="158"/>
      <c r="DA193" s="158"/>
    </row>
    <row r="194" spans="36:105" ht="12.75">
      <c r="AJ194" s="158"/>
      <c r="AK194" s="158"/>
      <c r="AL194" s="158"/>
      <c r="AM194" s="158"/>
      <c r="AN194" s="158"/>
      <c r="AO194" s="217"/>
      <c r="AP194" s="158"/>
      <c r="AQ194" s="158"/>
      <c r="AR194" s="158"/>
      <c r="AS194" s="158"/>
      <c r="AT194" s="158"/>
      <c r="AU194" s="158"/>
      <c r="AV194" s="158"/>
      <c r="AW194" s="158"/>
      <c r="AX194" s="158"/>
      <c r="AY194" s="158"/>
      <c r="AZ194" s="158"/>
      <c r="BA194" s="158"/>
      <c r="BB194" s="158"/>
      <c r="BC194" s="158"/>
      <c r="BD194" s="158"/>
      <c r="BE194" s="231"/>
      <c r="BF194" s="231"/>
      <c r="BG194" s="231"/>
      <c r="BH194" s="158"/>
      <c r="BI194" s="158"/>
      <c r="BJ194" s="158"/>
      <c r="BK194" s="158"/>
      <c r="BL194" s="158"/>
      <c r="BM194" s="158"/>
      <c r="BN194" s="158"/>
      <c r="BO194" s="158"/>
      <c r="BP194" s="158"/>
      <c r="BQ194" s="158"/>
      <c r="BR194" s="158"/>
      <c r="BS194" s="158"/>
      <c r="BT194" s="158"/>
      <c r="BU194" s="158"/>
      <c r="BV194" s="158"/>
      <c r="BW194" s="158"/>
      <c r="BX194" s="158"/>
      <c r="BY194" s="158"/>
      <c r="BZ194" s="158"/>
      <c r="CA194" s="158"/>
      <c r="CB194" s="158"/>
      <c r="CC194" s="158"/>
      <c r="CD194" s="158"/>
      <c r="CE194" s="158"/>
      <c r="CF194" s="158"/>
      <c r="CG194" s="158"/>
      <c r="CH194" s="158"/>
      <c r="CI194" s="158"/>
      <c r="CJ194" s="158"/>
      <c r="CK194" s="158"/>
      <c r="CL194" s="158"/>
      <c r="CM194" s="158"/>
      <c r="CN194" s="158"/>
      <c r="CO194" s="158"/>
      <c r="CP194" s="158"/>
      <c r="CQ194" s="158"/>
      <c r="CR194" s="158"/>
      <c r="CS194" s="158"/>
      <c r="CT194" s="158"/>
      <c r="CU194" s="158"/>
      <c r="CV194" s="158"/>
      <c r="CW194" s="158"/>
      <c r="CX194" s="158"/>
      <c r="CY194" s="158"/>
      <c r="CZ194" s="158"/>
      <c r="DA194" s="158"/>
    </row>
    <row r="195" spans="36:105" ht="12.75">
      <c r="AJ195" s="158"/>
      <c r="AK195" s="158"/>
      <c r="AL195" s="158"/>
      <c r="AM195" s="158"/>
      <c r="AN195" s="158"/>
      <c r="AO195" s="217"/>
      <c r="AP195" s="158"/>
      <c r="AQ195" s="158"/>
      <c r="AR195" s="158"/>
      <c r="AS195" s="158"/>
      <c r="AT195" s="158"/>
      <c r="AU195" s="158"/>
      <c r="AV195" s="158"/>
      <c r="AW195" s="158"/>
      <c r="AX195" s="158"/>
      <c r="AY195" s="158"/>
      <c r="AZ195" s="158"/>
      <c r="BA195" s="158"/>
      <c r="BB195" s="158"/>
      <c r="BC195" s="158"/>
      <c r="BD195" s="158"/>
      <c r="BE195" s="231"/>
      <c r="BF195" s="231"/>
      <c r="BG195" s="231"/>
      <c r="BH195" s="158"/>
      <c r="BI195" s="158"/>
      <c r="BJ195" s="158"/>
      <c r="BK195" s="158"/>
      <c r="BL195" s="158"/>
      <c r="BM195" s="158"/>
      <c r="BN195" s="158"/>
      <c r="BO195" s="158"/>
      <c r="BP195" s="158"/>
      <c r="BQ195" s="158"/>
      <c r="BR195" s="158"/>
      <c r="BS195" s="158"/>
      <c r="BT195" s="158"/>
      <c r="BU195" s="158"/>
      <c r="BV195" s="158"/>
      <c r="BW195" s="158"/>
      <c r="BX195" s="158"/>
      <c r="BY195" s="158"/>
      <c r="BZ195" s="158"/>
      <c r="CA195" s="158"/>
      <c r="CB195" s="158"/>
      <c r="CC195" s="158"/>
      <c r="CD195" s="158"/>
      <c r="CE195" s="158"/>
      <c r="CF195" s="158"/>
      <c r="CG195" s="158"/>
      <c r="CH195" s="158"/>
      <c r="CI195" s="158"/>
      <c r="CJ195" s="158"/>
      <c r="CK195" s="158"/>
      <c r="CL195" s="158"/>
      <c r="CM195" s="158"/>
      <c r="CN195" s="158"/>
      <c r="CO195" s="158"/>
      <c r="CP195" s="158"/>
      <c r="CQ195" s="158"/>
      <c r="CR195" s="158"/>
      <c r="CS195" s="158"/>
      <c r="CT195" s="158"/>
      <c r="CU195" s="158"/>
      <c r="CV195" s="158"/>
      <c r="CW195" s="158"/>
      <c r="CX195" s="158"/>
      <c r="CY195" s="158"/>
      <c r="CZ195" s="158"/>
      <c r="DA195" s="158"/>
    </row>
    <row r="196" spans="36:105" ht="12.75">
      <c r="AJ196" s="158"/>
      <c r="AK196" s="158"/>
      <c r="AL196" s="158"/>
      <c r="AM196" s="158"/>
      <c r="AN196" s="158"/>
      <c r="AO196" s="217"/>
      <c r="AP196" s="158"/>
      <c r="AQ196" s="158"/>
      <c r="AR196" s="158"/>
      <c r="AS196" s="158"/>
      <c r="AT196" s="158"/>
      <c r="AU196" s="158"/>
      <c r="AV196" s="158"/>
      <c r="AW196" s="158"/>
      <c r="AX196" s="158"/>
      <c r="AY196" s="158"/>
      <c r="AZ196" s="158"/>
      <c r="BA196" s="158"/>
      <c r="BB196" s="158"/>
      <c r="BC196" s="158"/>
      <c r="BD196" s="158"/>
      <c r="BE196" s="231"/>
      <c r="BF196" s="231"/>
      <c r="BG196" s="231"/>
      <c r="BH196" s="158"/>
      <c r="BI196" s="158"/>
      <c r="BJ196" s="158"/>
      <c r="BK196" s="158"/>
      <c r="BL196" s="158"/>
      <c r="BM196" s="158"/>
      <c r="BN196" s="158"/>
      <c r="BO196" s="158"/>
      <c r="BP196" s="158"/>
      <c r="BQ196" s="158"/>
      <c r="BR196" s="158"/>
      <c r="BS196" s="158"/>
      <c r="BT196" s="158"/>
      <c r="BU196" s="158"/>
      <c r="BV196" s="158"/>
      <c r="BW196" s="158"/>
      <c r="BX196" s="158"/>
      <c r="BY196" s="158"/>
      <c r="BZ196" s="158"/>
      <c r="CA196" s="158"/>
      <c r="CB196" s="158"/>
      <c r="CC196" s="158"/>
      <c r="CD196" s="158"/>
      <c r="CE196" s="158"/>
      <c r="CF196" s="158"/>
      <c r="CG196" s="158"/>
      <c r="CH196" s="158"/>
      <c r="CI196" s="158"/>
      <c r="CJ196" s="158"/>
      <c r="CK196" s="158"/>
      <c r="CL196" s="158"/>
      <c r="CM196" s="158"/>
      <c r="CN196" s="158"/>
      <c r="CO196" s="158"/>
      <c r="CP196" s="158"/>
      <c r="CQ196" s="158"/>
      <c r="CR196" s="158"/>
      <c r="CS196" s="158"/>
      <c r="CT196" s="158"/>
      <c r="CU196" s="158"/>
      <c r="CV196" s="158"/>
      <c r="CW196" s="158"/>
      <c r="CX196" s="158"/>
      <c r="CY196" s="158"/>
      <c r="CZ196" s="158"/>
      <c r="DA196" s="158"/>
    </row>
    <row r="197" spans="36:105" ht="12.75">
      <c r="AJ197" s="158"/>
      <c r="AK197" s="158"/>
      <c r="AL197" s="158"/>
      <c r="AM197" s="158"/>
      <c r="AN197" s="158"/>
      <c r="AO197" s="217"/>
      <c r="AP197" s="158"/>
      <c r="AQ197" s="158"/>
      <c r="AR197" s="158"/>
      <c r="AS197" s="158"/>
      <c r="AT197" s="158"/>
      <c r="AU197" s="158"/>
      <c r="AV197" s="158"/>
      <c r="AW197" s="158"/>
      <c r="AX197" s="158"/>
      <c r="AY197" s="158"/>
      <c r="AZ197" s="158"/>
      <c r="BA197" s="158"/>
      <c r="BB197" s="158"/>
      <c r="BC197" s="158"/>
      <c r="BD197" s="158"/>
      <c r="BE197" s="231"/>
      <c r="BF197" s="231"/>
      <c r="BG197" s="231"/>
      <c r="BH197" s="158"/>
      <c r="BI197" s="158"/>
      <c r="BJ197" s="158"/>
      <c r="BK197" s="158"/>
      <c r="BL197" s="158"/>
      <c r="BM197" s="158"/>
      <c r="BN197" s="158"/>
      <c r="BO197" s="158"/>
      <c r="BP197" s="158"/>
      <c r="BQ197" s="158"/>
      <c r="BR197" s="158"/>
      <c r="BS197" s="158"/>
      <c r="BT197" s="158"/>
      <c r="BU197" s="158"/>
      <c r="BV197" s="158"/>
      <c r="BW197" s="158"/>
      <c r="BX197" s="158"/>
      <c r="BY197" s="158"/>
      <c r="BZ197" s="158"/>
      <c r="CA197" s="158"/>
      <c r="CB197" s="158"/>
      <c r="CC197" s="158"/>
      <c r="CD197" s="158"/>
      <c r="CE197" s="158"/>
      <c r="CF197" s="158"/>
      <c r="CG197" s="158"/>
      <c r="CH197" s="158"/>
      <c r="CI197" s="158"/>
      <c r="CJ197" s="158"/>
      <c r="CK197" s="158"/>
      <c r="CL197" s="158"/>
      <c r="CM197" s="158"/>
      <c r="CN197" s="158"/>
      <c r="CO197" s="158"/>
      <c r="CP197" s="158"/>
      <c r="CQ197" s="158"/>
      <c r="CR197" s="158"/>
      <c r="CS197" s="158"/>
      <c r="CT197" s="158"/>
      <c r="CU197" s="158"/>
      <c r="CV197" s="158"/>
      <c r="CW197" s="158"/>
      <c r="CX197" s="158"/>
      <c r="CY197" s="158"/>
      <c r="CZ197" s="158"/>
      <c r="DA197" s="158"/>
    </row>
    <row r="198" spans="36:105" ht="12.75">
      <c r="AJ198" s="158"/>
      <c r="AK198" s="158"/>
      <c r="AL198" s="158"/>
      <c r="AM198" s="158"/>
      <c r="AN198" s="158"/>
      <c r="AO198" s="217"/>
      <c r="AP198" s="158"/>
      <c r="AQ198" s="158"/>
      <c r="AR198" s="158"/>
      <c r="AS198" s="158"/>
      <c r="AT198" s="158"/>
      <c r="AU198" s="158"/>
      <c r="AV198" s="158"/>
      <c r="AW198" s="158"/>
      <c r="AX198" s="158"/>
      <c r="AY198" s="158"/>
      <c r="AZ198" s="158"/>
      <c r="BA198" s="158"/>
      <c r="BB198" s="158"/>
      <c r="BC198" s="158"/>
      <c r="BD198" s="158"/>
      <c r="BE198" s="231"/>
      <c r="BF198" s="231"/>
      <c r="BG198" s="231"/>
      <c r="BH198" s="158"/>
      <c r="BI198" s="158"/>
      <c r="BJ198" s="158"/>
      <c r="BK198" s="158"/>
      <c r="BL198" s="158"/>
      <c r="BM198" s="158"/>
      <c r="BN198" s="158"/>
      <c r="BO198" s="158"/>
      <c r="BP198" s="158"/>
      <c r="BQ198" s="158"/>
      <c r="BR198" s="158"/>
      <c r="BS198" s="158"/>
      <c r="BT198" s="158"/>
      <c r="BU198" s="158"/>
      <c r="BV198" s="158"/>
      <c r="BW198" s="158"/>
      <c r="BX198" s="158"/>
      <c r="BY198" s="158"/>
      <c r="BZ198" s="158"/>
      <c r="CA198" s="158"/>
      <c r="CB198" s="158"/>
      <c r="CC198" s="158"/>
      <c r="CD198" s="158"/>
      <c r="CE198" s="158"/>
      <c r="CF198" s="158"/>
      <c r="CG198" s="158"/>
      <c r="CH198" s="158"/>
      <c r="CI198" s="158"/>
      <c r="CJ198" s="158"/>
      <c r="CK198" s="158"/>
      <c r="CL198" s="158"/>
      <c r="CM198" s="158"/>
      <c r="CN198" s="158"/>
      <c r="CO198" s="158"/>
      <c r="CP198" s="158"/>
      <c r="CQ198" s="158"/>
      <c r="CR198" s="158"/>
      <c r="CS198" s="158"/>
      <c r="CT198" s="158"/>
      <c r="CU198" s="158"/>
      <c r="CV198" s="158"/>
      <c r="CW198" s="158"/>
      <c r="CX198" s="158"/>
      <c r="CY198" s="158"/>
      <c r="CZ198" s="158"/>
      <c r="DA198" s="158"/>
    </row>
    <row r="199" spans="36:105" ht="12.75">
      <c r="AJ199" s="158"/>
      <c r="AK199" s="158"/>
      <c r="AL199" s="158"/>
      <c r="AM199" s="158"/>
      <c r="AN199" s="158"/>
      <c r="AO199" s="217"/>
      <c r="AP199" s="158"/>
      <c r="AQ199" s="158"/>
      <c r="AR199" s="158"/>
      <c r="AS199" s="158"/>
      <c r="AT199" s="158"/>
      <c r="AU199" s="158"/>
      <c r="AV199" s="158"/>
      <c r="AW199" s="158"/>
      <c r="AX199" s="158"/>
      <c r="AY199" s="158"/>
      <c r="AZ199" s="158"/>
      <c r="BA199" s="158"/>
      <c r="BB199" s="158"/>
      <c r="BC199" s="158"/>
      <c r="BD199" s="158"/>
      <c r="BE199" s="231"/>
      <c r="BF199" s="231"/>
      <c r="BG199" s="231"/>
      <c r="BH199" s="158"/>
      <c r="BI199" s="158"/>
      <c r="BJ199" s="158"/>
      <c r="BK199" s="158"/>
      <c r="BL199" s="158"/>
      <c r="BM199" s="158"/>
      <c r="BN199" s="158"/>
      <c r="BO199" s="158"/>
      <c r="BP199" s="158"/>
      <c r="BQ199" s="158"/>
      <c r="BR199" s="158"/>
      <c r="BS199" s="158"/>
      <c r="BT199" s="158"/>
      <c r="BU199" s="158"/>
      <c r="BV199" s="158"/>
      <c r="BW199" s="158"/>
      <c r="BX199" s="158"/>
      <c r="BY199" s="158"/>
      <c r="BZ199" s="158"/>
      <c r="CA199" s="158"/>
      <c r="CB199" s="158"/>
      <c r="CC199" s="158"/>
      <c r="CD199" s="158"/>
      <c r="CE199" s="158"/>
      <c r="CF199" s="158"/>
      <c r="CG199" s="158"/>
      <c r="CH199" s="158"/>
      <c r="CI199" s="158"/>
      <c r="CJ199" s="158"/>
      <c r="CK199" s="158"/>
      <c r="CL199" s="158"/>
      <c r="CM199" s="158"/>
      <c r="CN199" s="158"/>
      <c r="CO199" s="158"/>
      <c r="CP199" s="158"/>
      <c r="CQ199" s="158"/>
      <c r="CR199" s="158"/>
      <c r="CS199" s="158"/>
      <c r="CT199" s="158"/>
      <c r="CU199" s="158"/>
      <c r="CV199" s="158"/>
      <c r="CW199" s="158"/>
      <c r="CX199" s="158"/>
      <c r="CY199" s="158"/>
      <c r="CZ199" s="158"/>
      <c r="DA199" s="158"/>
    </row>
    <row r="200" spans="36:105" ht="12.75">
      <c r="AJ200" s="158"/>
      <c r="AK200" s="158"/>
      <c r="AL200" s="158"/>
      <c r="AM200" s="158"/>
      <c r="AN200" s="158"/>
      <c r="AO200" s="217"/>
      <c r="AP200" s="158"/>
      <c r="AQ200" s="158"/>
      <c r="AR200" s="158"/>
      <c r="AS200" s="158"/>
      <c r="AT200" s="158"/>
      <c r="AU200" s="158"/>
      <c r="AV200" s="158"/>
      <c r="AW200" s="158"/>
      <c r="AX200" s="158"/>
      <c r="AY200" s="158"/>
      <c r="AZ200" s="158"/>
      <c r="BA200" s="158"/>
      <c r="BB200" s="158"/>
      <c r="BC200" s="158"/>
      <c r="BD200" s="158"/>
      <c r="BE200" s="231"/>
      <c r="BF200" s="231"/>
      <c r="BG200" s="231"/>
      <c r="BH200" s="158"/>
      <c r="BI200" s="158"/>
      <c r="BJ200" s="158"/>
      <c r="BK200" s="158"/>
      <c r="BL200" s="158"/>
      <c r="BM200" s="158"/>
      <c r="BN200" s="158"/>
      <c r="BO200" s="158"/>
      <c r="BP200" s="158"/>
      <c r="BQ200" s="158"/>
      <c r="BR200" s="158"/>
      <c r="BS200" s="158"/>
      <c r="BT200" s="158"/>
      <c r="BU200" s="158"/>
      <c r="BV200" s="158"/>
      <c r="BW200" s="158"/>
      <c r="BX200" s="158"/>
      <c r="BY200" s="158"/>
      <c r="BZ200" s="158"/>
      <c r="CA200" s="158"/>
      <c r="CB200" s="158"/>
      <c r="CC200" s="158"/>
      <c r="CD200" s="158"/>
      <c r="CE200" s="158"/>
      <c r="CF200" s="158"/>
      <c r="CG200" s="158"/>
      <c r="CH200" s="158"/>
      <c r="CI200" s="158"/>
      <c r="CJ200" s="158"/>
      <c r="CK200" s="158"/>
      <c r="CL200" s="158"/>
      <c r="CM200" s="158"/>
      <c r="CN200" s="158"/>
      <c r="CO200" s="158"/>
      <c r="CP200" s="158"/>
      <c r="CQ200" s="158"/>
      <c r="CR200" s="158"/>
      <c r="CS200" s="158"/>
      <c r="CT200" s="158"/>
      <c r="CU200" s="158"/>
      <c r="CV200" s="158"/>
      <c r="CW200" s="158"/>
      <c r="CX200" s="158"/>
      <c r="CY200" s="158"/>
      <c r="CZ200" s="158"/>
      <c r="DA200" s="158"/>
    </row>
    <row r="201" spans="36:105" ht="12.75">
      <c r="AJ201" s="158"/>
      <c r="AK201" s="158"/>
      <c r="AL201" s="158"/>
      <c r="AM201" s="158"/>
      <c r="AN201" s="158"/>
      <c r="AO201" s="217"/>
      <c r="AP201" s="158"/>
      <c r="AQ201" s="158"/>
      <c r="AR201" s="158"/>
      <c r="AS201" s="158"/>
      <c r="AT201" s="158"/>
      <c r="AU201" s="158"/>
      <c r="AV201" s="158"/>
      <c r="AW201" s="158"/>
      <c r="AX201" s="158"/>
      <c r="AY201" s="158"/>
      <c r="AZ201" s="158"/>
      <c r="BA201" s="158"/>
      <c r="BB201" s="158"/>
      <c r="BC201" s="158"/>
      <c r="BD201" s="158"/>
      <c r="BE201" s="231"/>
      <c r="BF201" s="231"/>
      <c r="BG201" s="231"/>
      <c r="BH201" s="158"/>
      <c r="BI201" s="158"/>
      <c r="BJ201" s="158"/>
      <c r="BK201" s="158"/>
      <c r="BL201" s="158"/>
      <c r="BM201" s="158"/>
      <c r="BN201" s="158"/>
      <c r="BO201" s="158"/>
      <c r="BP201" s="158"/>
      <c r="BQ201" s="158"/>
      <c r="BR201" s="158"/>
      <c r="BS201" s="158"/>
      <c r="BT201" s="158"/>
      <c r="BU201" s="158"/>
      <c r="BV201" s="158"/>
      <c r="BW201" s="158"/>
      <c r="BX201" s="158"/>
      <c r="BY201" s="158"/>
      <c r="BZ201" s="158"/>
      <c r="CA201" s="158"/>
      <c r="CB201" s="158"/>
      <c r="CC201" s="158"/>
      <c r="CD201" s="158"/>
      <c r="CE201" s="158"/>
      <c r="CF201" s="158"/>
      <c r="CG201" s="158"/>
      <c r="CH201" s="158"/>
      <c r="CI201" s="158"/>
      <c r="CJ201" s="158"/>
      <c r="CK201" s="158"/>
      <c r="CL201" s="158"/>
      <c r="CM201" s="158"/>
      <c r="CN201" s="158"/>
      <c r="CO201" s="158"/>
      <c r="CP201" s="158"/>
      <c r="CQ201" s="158"/>
      <c r="CR201" s="158"/>
      <c r="CS201" s="158"/>
      <c r="CT201" s="158"/>
      <c r="CU201" s="158"/>
      <c r="CV201" s="158"/>
      <c r="CW201" s="158"/>
      <c r="CX201" s="158"/>
      <c r="CY201" s="158"/>
      <c r="CZ201" s="158"/>
      <c r="DA201" s="158"/>
    </row>
    <row r="202" spans="36:105" ht="12.75">
      <c r="AJ202" s="158"/>
      <c r="AK202" s="158"/>
      <c r="AL202" s="158"/>
      <c r="AM202" s="158"/>
      <c r="AN202" s="158"/>
      <c r="AO202" s="217"/>
      <c r="AP202" s="158"/>
      <c r="AQ202" s="158"/>
      <c r="AR202" s="158"/>
      <c r="AS202" s="158"/>
      <c r="AT202" s="158"/>
      <c r="AU202" s="158"/>
      <c r="AV202" s="158"/>
      <c r="AW202" s="158"/>
      <c r="AX202" s="158"/>
      <c r="AY202" s="158"/>
      <c r="AZ202" s="158"/>
      <c r="BA202" s="158"/>
      <c r="BB202" s="158"/>
      <c r="BC202" s="158"/>
      <c r="BD202" s="158"/>
      <c r="BE202" s="231"/>
      <c r="BF202" s="231"/>
      <c r="BG202" s="231"/>
      <c r="BH202" s="158"/>
      <c r="BI202" s="158"/>
      <c r="BJ202" s="158"/>
      <c r="BK202" s="158"/>
      <c r="BL202" s="158"/>
      <c r="BM202" s="158"/>
      <c r="BN202" s="158"/>
      <c r="BO202" s="158"/>
      <c r="BP202" s="158"/>
      <c r="BQ202" s="158"/>
      <c r="BR202" s="158"/>
      <c r="BS202" s="158"/>
      <c r="BT202" s="158"/>
      <c r="BU202" s="158"/>
      <c r="BV202" s="158"/>
      <c r="BW202" s="158"/>
      <c r="BX202" s="158"/>
      <c r="BY202" s="158"/>
      <c r="BZ202" s="158"/>
      <c r="CA202" s="158"/>
      <c r="CB202" s="158"/>
      <c r="CC202" s="158"/>
      <c r="CD202" s="158"/>
      <c r="CE202" s="158"/>
      <c r="CF202" s="158"/>
      <c r="CG202" s="158"/>
      <c r="CH202" s="158"/>
      <c r="CI202" s="158"/>
      <c r="CJ202" s="158"/>
      <c r="CK202" s="158"/>
      <c r="CL202" s="158"/>
      <c r="CM202" s="158"/>
      <c r="CN202" s="158"/>
      <c r="CO202" s="158"/>
      <c r="CP202" s="158"/>
      <c r="CQ202" s="158"/>
      <c r="CR202" s="158"/>
      <c r="CS202" s="158"/>
      <c r="CT202" s="158"/>
      <c r="CU202" s="158"/>
      <c r="CV202" s="158"/>
      <c r="CW202" s="158"/>
      <c r="CX202" s="158"/>
      <c r="CY202" s="158"/>
      <c r="CZ202" s="158"/>
      <c r="DA202" s="158"/>
    </row>
    <row r="203" spans="36:105" ht="12.75">
      <c r="AJ203" s="158"/>
      <c r="AK203" s="158"/>
      <c r="AL203" s="158"/>
      <c r="AM203" s="158"/>
      <c r="AN203" s="158"/>
      <c r="AO203" s="217"/>
      <c r="AP203" s="158"/>
      <c r="AQ203" s="158"/>
      <c r="AR203" s="158"/>
      <c r="AS203" s="158"/>
      <c r="AT203" s="158"/>
      <c r="AU203" s="158"/>
      <c r="AV203" s="158"/>
      <c r="AW203" s="158"/>
      <c r="AX203" s="158"/>
      <c r="AY203" s="158"/>
      <c r="AZ203" s="158"/>
      <c r="BA203" s="158"/>
      <c r="BB203" s="158"/>
      <c r="BC203" s="158"/>
      <c r="BD203" s="158"/>
      <c r="BE203" s="231"/>
      <c r="BF203" s="231"/>
      <c r="BG203" s="231"/>
      <c r="BH203" s="158"/>
      <c r="BI203" s="158"/>
      <c r="BJ203" s="158"/>
      <c r="BK203" s="158"/>
      <c r="BL203" s="158"/>
      <c r="BM203" s="158"/>
      <c r="BN203" s="158"/>
      <c r="BO203" s="158"/>
      <c r="BP203" s="158"/>
      <c r="BQ203" s="158"/>
      <c r="BR203" s="158"/>
      <c r="BS203" s="158"/>
      <c r="BT203" s="158"/>
      <c r="BU203" s="158"/>
      <c r="BV203" s="158"/>
      <c r="BW203" s="158"/>
      <c r="BX203" s="158"/>
      <c r="BY203" s="158"/>
      <c r="BZ203" s="158"/>
      <c r="CA203" s="158"/>
      <c r="CB203" s="158"/>
      <c r="CC203" s="158"/>
      <c r="CD203" s="158"/>
      <c r="CE203" s="158"/>
      <c r="CF203" s="158"/>
      <c r="CG203" s="158"/>
      <c r="CH203" s="158"/>
      <c r="CI203" s="158"/>
      <c r="CJ203" s="158"/>
      <c r="CK203" s="158"/>
      <c r="CL203" s="158"/>
      <c r="CM203" s="158"/>
      <c r="CN203" s="158"/>
      <c r="CO203" s="158"/>
      <c r="CP203" s="158"/>
      <c r="CQ203" s="158"/>
      <c r="CR203" s="158"/>
      <c r="CS203" s="158"/>
      <c r="CT203" s="158"/>
      <c r="CU203" s="158"/>
      <c r="CV203" s="158"/>
      <c r="CW203" s="158"/>
      <c r="CX203" s="158"/>
      <c r="CY203" s="158"/>
      <c r="CZ203" s="158"/>
      <c r="DA203" s="158"/>
    </row>
    <row r="204" spans="36:105" ht="12.75">
      <c r="AJ204" s="158"/>
      <c r="AK204" s="158"/>
      <c r="AL204" s="158"/>
      <c r="AM204" s="158"/>
      <c r="AN204" s="158"/>
      <c r="AO204" s="217"/>
      <c r="AP204" s="158"/>
      <c r="AQ204" s="158"/>
      <c r="AR204" s="158"/>
      <c r="AS204" s="158"/>
      <c r="AT204" s="158"/>
      <c r="AU204" s="158"/>
      <c r="AV204" s="158"/>
      <c r="AW204" s="158"/>
      <c r="AX204" s="158"/>
      <c r="AY204" s="158"/>
      <c r="AZ204" s="158"/>
      <c r="BA204" s="158"/>
      <c r="BB204" s="158"/>
      <c r="BC204" s="158"/>
      <c r="BD204" s="158"/>
      <c r="BE204" s="231"/>
      <c r="BF204" s="231"/>
      <c r="BG204" s="231"/>
      <c r="BH204" s="158"/>
      <c r="BI204" s="158"/>
      <c r="BJ204" s="158"/>
      <c r="BK204" s="158"/>
      <c r="BL204" s="158"/>
      <c r="BM204" s="158"/>
      <c r="BN204" s="158"/>
      <c r="BO204" s="158"/>
      <c r="BP204" s="158"/>
      <c r="BQ204" s="158"/>
      <c r="BR204" s="158"/>
      <c r="BS204" s="158"/>
      <c r="BT204" s="158"/>
      <c r="BU204" s="158"/>
      <c r="BV204" s="158"/>
      <c r="BW204" s="158"/>
      <c r="BX204" s="158"/>
      <c r="BY204" s="158"/>
      <c r="BZ204" s="158"/>
      <c r="CA204" s="158"/>
      <c r="CB204" s="158"/>
      <c r="CC204" s="158"/>
      <c r="CD204" s="158"/>
      <c r="CE204" s="158"/>
      <c r="CF204" s="158"/>
      <c r="CG204" s="158"/>
      <c r="CH204" s="158"/>
      <c r="CI204" s="158"/>
      <c r="CJ204" s="158"/>
      <c r="CK204" s="158"/>
      <c r="CL204" s="158"/>
      <c r="CM204" s="158"/>
      <c r="CN204" s="158"/>
      <c r="CO204" s="158"/>
      <c r="CP204" s="158"/>
      <c r="CQ204" s="158"/>
      <c r="CR204" s="158"/>
      <c r="CS204" s="158"/>
      <c r="CT204" s="158"/>
      <c r="CU204" s="158"/>
      <c r="CV204" s="158"/>
      <c r="CW204" s="158"/>
      <c r="CX204" s="158"/>
      <c r="CY204" s="158"/>
      <c r="CZ204" s="158"/>
      <c r="DA204" s="158"/>
    </row>
    <row r="205" spans="36:105" ht="12.75">
      <c r="AJ205" s="158"/>
      <c r="AK205" s="158"/>
      <c r="AL205" s="158"/>
      <c r="AM205" s="158"/>
      <c r="AN205" s="158"/>
      <c r="AO205" s="217"/>
      <c r="AP205" s="158"/>
      <c r="AQ205" s="158"/>
      <c r="AR205" s="158"/>
      <c r="AS205" s="158"/>
      <c r="AT205" s="158"/>
      <c r="AU205" s="158"/>
      <c r="AV205" s="158"/>
      <c r="AW205" s="158"/>
      <c r="AX205" s="158"/>
      <c r="AY205" s="158"/>
      <c r="AZ205" s="158"/>
      <c r="BA205" s="158"/>
      <c r="BB205" s="158"/>
      <c r="BC205" s="158"/>
      <c r="BD205" s="158"/>
      <c r="BE205" s="231"/>
      <c r="BF205" s="231"/>
      <c r="BG205" s="231"/>
      <c r="BH205" s="158"/>
      <c r="BI205" s="158"/>
      <c r="BJ205" s="158"/>
      <c r="BK205" s="158"/>
      <c r="BL205" s="158"/>
      <c r="BM205" s="158"/>
      <c r="BN205" s="158"/>
      <c r="BO205" s="158"/>
      <c r="BP205" s="158"/>
      <c r="BQ205" s="158"/>
      <c r="BR205" s="158"/>
      <c r="BS205" s="158"/>
      <c r="BT205" s="158"/>
      <c r="BU205" s="158"/>
      <c r="BV205" s="158"/>
      <c r="BW205" s="158"/>
      <c r="BX205" s="158"/>
      <c r="BY205" s="158"/>
      <c r="BZ205" s="158"/>
      <c r="CA205" s="158"/>
      <c r="CB205" s="158"/>
      <c r="CC205" s="158"/>
      <c r="CD205" s="158"/>
      <c r="CE205" s="158"/>
      <c r="CF205" s="158"/>
      <c r="CG205" s="158"/>
      <c r="CH205" s="158"/>
      <c r="CI205" s="158"/>
      <c r="CJ205" s="158"/>
      <c r="CK205" s="158"/>
      <c r="CL205" s="158"/>
      <c r="CM205" s="158"/>
      <c r="CN205" s="158"/>
      <c r="CO205" s="158"/>
      <c r="CP205" s="158"/>
      <c r="CQ205" s="158"/>
      <c r="CR205" s="158"/>
      <c r="CS205" s="158"/>
      <c r="CT205" s="158"/>
      <c r="CU205" s="158"/>
      <c r="CV205" s="158"/>
      <c r="CW205" s="158"/>
      <c r="CX205" s="158"/>
      <c r="CY205" s="158"/>
      <c r="CZ205" s="158"/>
      <c r="DA205" s="158"/>
    </row>
    <row r="206" spans="36:105" ht="12.75">
      <c r="AJ206" s="158"/>
      <c r="AK206" s="158"/>
      <c r="AL206" s="158"/>
      <c r="AM206" s="158"/>
      <c r="AN206" s="158"/>
      <c r="AO206" s="217"/>
      <c r="AP206" s="158"/>
      <c r="AQ206" s="158"/>
      <c r="AR206" s="158"/>
      <c r="AS206" s="158"/>
      <c r="AT206" s="158"/>
      <c r="AU206" s="158"/>
      <c r="AV206" s="158"/>
      <c r="AW206" s="158"/>
      <c r="AX206" s="158"/>
      <c r="AY206" s="158"/>
      <c r="AZ206" s="158"/>
      <c r="BA206" s="158"/>
      <c r="BB206" s="158"/>
      <c r="BC206" s="158"/>
      <c r="BD206" s="158"/>
      <c r="BE206" s="231"/>
      <c r="BF206" s="231"/>
      <c r="BG206" s="231"/>
      <c r="BH206" s="158"/>
      <c r="BI206" s="158"/>
      <c r="BJ206" s="158"/>
      <c r="BK206" s="158"/>
      <c r="BL206" s="158"/>
      <c r="BM206" s="158"/>
      <c r="BN206" s="158"/>
      <c r="BO206" s="158"/>
      <c r="BP206" s="158"/>
      <c r="BQ206" s="158"/>
      <c r="BR206" s="158"/>
      <c r="BS206" s="158"/>
      <c r="BT206" s="158"/>
      <c r="BU206" s="158"/>
      <c r="BV206" s="158"/>
      <c r="BW206" s="158"/>
      <c r="BX206" s="158"/>
      <c r="BY206" s="158"/>
      <c r="BZ206" s="158"/>
      <c r="CA206" s="158"/>
      <c r="CB206" s="158"/>
      <c r="CC206" s="158"/>
      <c r="CD206" s="158"/>
      <c r="CE206" s="158"/>
      <c r="CF206" s="158"/>
      <c r="CG206" s="158"/>
      <c r="CH206" s="158"/>
      <c r="CI206" s="158"/>
      <c r="CJ206" s="158"/>
      <c r="CK206" s="158"/>
      <c r="CL206" s="158"/>
      <c r="CM206" s="158"/>
      <c r="CN206" s="158"/>
      <c r="CO206" s="158"/>
      <c r="CP206" s="158"/>
      <c r="CQ206" s="158"/>
      <c r="CR206" s="158"/>
      <c r="CS206" s="158"/>
      <c r="CT206" s="158"/>
      <c r="CU206" s="158"/>
      <c r="CV206" s="158"/>
      <c r="CW206" s="158"/>
      <c r="CX206" s="158"/>
      <c r="CY206" s="158"/>
      <c r="CZ206" s="158"/>
      <c r="DA206" s="158"/>
    </row>
    <row r="207" spans="36:105" ht="12.75">
      <c r="AJ207" s="158"/>
      <c r="AK207" s="158"/>
      <c r="AL207" s="158"/>
      <c r="AM207" s="158"/>
      <c r="AN207" s="158"/>
      <c r="AO207" s="217"/>
      <c r="AP207" s="158"/>
      <c r="AQ207" s="158"/>
      <c r="AR207" s="158"/>
      <c r="AS207" s="158"/>
      <c r="AT207" s="158"/>
      <c r="AU207" s="158"/>
      <c r="AV207" s="158"/>
      <c r="AW207" s="158"/>
      <c r="AX207" s="158"/>
      <c r="AY207" s="158"/>
      <c r="AZ207" s="158"/>
      <c r="BA207" s="158"/>
      <c r="BB207" s="158"/>
      <c r="BC207" s="158"/>
      <c r="BD207" s="158"/>
      <c r="BE207" s="231"/>
      <c r="BF207" s="231"/>
      <c r="BG207" s="231"/>
      <c r="BH207" s="158"/>
      <c r="BI207" s="158"/>
      <c r="BJ207" s="158"/>
      <c r="BK207" s="158"/>
      <c r="BL207" s="158"/>
      <c r="BM207" s="158"/>
      <c r="BN207" s="158"/>
      <c r="BO207" s="158"/>
      <c r="BP207" s="158"/>
      <c r="BQ207" s="158"/>
      <c r="BR207" s="158"/>
      <c r="BS207" s="158"/>
      <c r="BT207" s="158"/>
      <c r="BU207" s="158"/>
      <c r="BV207" s="158"/>
      <c r="BW207" s="158"/>
      <c r="BX207" s="158"/>
      <c r="BY207" s="158"/>
      <c r="BZ207" s="158"/>
      <c r="CA207" s="158"/>
      <c r="CB207" s="158"/>
      <c r="CC207" s="158"/>
      <c r="CD207" s="158"/>
      <c r="CE207" s="158"/>
      <c r="CF207" s="158"/>
      <c r="CG207" s="158"/>
      <c r="CH207" s="158"/>
      <c r="CI207" s="158"/>
      <c r="CJ207" s="158"/>
      <c r="CK207" s="158"/>
      <c r="CL207" s="158"/>
      <c r="CM207" s="158"/>
      <c r="CN207" s="158"/>
      <c r="CO207" s="158"/>
      <c r="CP207" s="158"/>
      <c r="CQ207" s="158"/>
      <c r="CR207" s="158"/>
      <c r="CS207" s="158"/>
      <c r="CT207" s="158"/>
      <c r="CU207" s="158"/>
      <c r="CV207" s="158"/>
      <c r="CW207" s="158"/>
      <c r="CX207" s="158"/>
      <c r="CY207" s="158"/>
      <c r="CZ207" s="158"/>
      <c r="DA207" s="158"/>
    </row>
    <row r="208" spans="36:105" ht="12.75">
      <c r="AJ208" s="158"/>
      <c r="AK208" s="158"/>
      <c r="AL208" s="158"/>
      <c r="AM208" s="158"/>
      <c r="AN208" s="158"/>
      <c r="AO208" s="217"/>
      <c r="AP208" s="158"/>
      <c r="AQ208" s="158"/>
      <c r="AR208" s="158"/>
      <c r="AS208" s="158"/>
      <c r="AT208" s="158"/>
      <c r="AU208" s="158"/>
      <c r="AV208" s="158"/>
      <c r="AW208" s="158"/>
      <c r="AX208" s="158"/>
      <c r="AY208" s="158"/>
      <c r="AZ208" s="158"/>
      <c r="BA208" s="158"/>
      <c r="BB208" s="158"/>
      <c r="BC208" s="158"/>
      <c r="BD208" s="158"/>
      <c r="BE208" s="231"/>
      <c r="BF208" s="231"/>
      <c r="BG208" s="231"/>
      <c r="BH208" s="158"/>
      <c r="BI208" s="158"/>
      <c r="BJ208" s="158"/>
      <c r="BK208" s="158"/>
      <c r="BL208" s="158"/>
      <c r="BM208" s="158"/>
      <c r="BN208" s="158"/>
      <c r="BO208" s="158"/>
      <c r="BP208" s="158"/>
      <c r="BQ208" s="158"/>
      <c r="BR208" s="158"/>
      <c r="BS208" s="158"/>
      <c r="BT208" s="158"/>
      <c r="BU208" s="158"/>
      <c r="BV208" s="158"/>
      <c r="BW208" s="158"/>
      <c r="BX208" s="158"/>
      <c r="BY208" s="158"/>
      <c r="BZ208" s="158"/>
      <c r="CA208" s="158"/>
      <c r="CB208" s="158"/>
      <c r="CC208" s="158"/>
      <c r="CD208" s="158"/>
      <c r="CE208" s="158"/>
      <c r="CF208" s="158"/>
      <c r="CG208" s="158"/>
      <c r="CH208" s="158"/>
      <c r="CI208" s="158"/>
      <c r="CJ208" s="158"/>
      <c r="CK208" s="158"/>
      <c r="CL208" s="158"/>
      <c r="CM208" s="158"/>
      <c r="CN208" s="158"/>
      <c r="CO208" s="158"/>
      <c r="CP208" s="158"/>
      <c r="CQ208" s="158"/>
      <c r="CR208" s="158"/>
      <c r="CS208" s="158"/>
      <c r="CT208" s="158"/>
      <c r="CU208" s="158"/>
      <c r="CV208" s="158"/>
      <c r="CW208" s="158"/>
      <c r="CX208" s="158"/>
      <c r="CY208" s="158"/>
      <c r="CZ208" s="158"/>
      <c r="DA208" s="158"/>
    </row>
    <row r="209" spans="36:105" ht="12.75">
      <c r="AJ209" s="158"/>
      <c r="AK209" s="158"/>
      <c r="AL209" s="158"/>
      <c r="AM209" s="158"/>
      <c r="AN209" s="158"/>
      <c r="AO209" s="217"/>
      <c r="AP209" s="158"/>
      <c r="AQ209" s="158"/>
      <c r="AR209" s="158"/>
      <c r="AS209" s="158"/>
      <c r="AT209" s="158"/>
      <c r="AU209" s="158"/>
      <c r="AV209" s="158"/>
      <c r="AW209" s="158"/>
      <c r="AX209" s="158"/>
      <c r="AY209" s="158"/>
      <c r="AZ209" s="158"/>
      <c r="BA209" s="158"/>
      <c r="BB209" s="158"/>
      <c r="BC209" s="158"/>
      <c r="BD209" s="158"/>
      <c r="BE209" s="231"/>
      <c r="BF209" s="231"/>
      <c r="BG209" s="231"/>
      <c r="BH209" s="158"/>
      <c r="BI209" s="158"/>
      <c r="BJ209" s="158"/>
      <c r="BK209" s="158"/>
      <c r="BL209" s="158"/>
      <c r="BM209" s="158"/>
      <c r="BN209" s="158"/>
      <c r="BO209" s="158"/>
      <c r="BP209" s="158"/>
      <c r="BQ209" s="158"/>
      <c r="BR209" s="158"/>
      <c r="BS209" s="158"/>
      <c r="BT209" s="158"/>
      <c r="BU209" s="158"/>
      <c r="BV209" s="158"/>
      <c r="BW209" s="158"/>
      <c r="BX209" s="158"/>
      <c r="BY209" s="158"/>
      <c r="BZ209" s="158"/>
      <c r="CA209" s="158"/>
      <c r="CB209" s="158"/>
      <c r="CC209" s="158"/>
      <c r="CD209" s="158"/>
      <c r="CE209" s="158"/>
      <c r="CF209" s="158"/>
      <c r="CG209" s="158"/>
      <c r="CH209" s="158"/>
      <c r="CI209" s="158"/>
      <c r="CJ209" s="158"/>
      <c r="CK209" s="158"/>
      <c r="CL209" s="158"/>
      <c r="CM209" s="158"/>
      <c r="CN209" s="158"/>
      <c r="CO209" s="158"/>
      <c r="CP209" s="158"/>
      <c r="CQ209" s="158"/>
      <c r="CR209" s="158"/>
      <c r="CS209" s="158"/>
      <c r="CT209" s="158"/>
      <c r="CU209" s="158"/>
      <c r="CV209" s="158"/>
      <c r="CW209" s="158"/>
      <c r="CX209" s="158"/>
      <c r="CY209" s="158"/>
      <c r="CZ209" s="158"/>
      <c r="DA209" s="158"/>
    </row>
    <row r="210" spans="36:105" ht="12.75">
      <c r="AJ210" s="158"/>
      <c r="AK210" s="158"/>
      <c r="AL210" s="158"/>
      <c r="AM210" s="158"/>
      <c r="AN210" s="158"/>
      <c r="AO210" s="217"/>
      <c r="AP210" s="158"/>
      <c r="AQ210" s="158"/>
      <c r="AR210" s="158"/>
      <c r="AS210" s="158"/>
      <c r="AT210" s="158"/>
      <c r="AU210" s="158"/>
      <c r="AV210" s="158"/>
      <c r="AW210" s="158"/>
      <c r="AX210" s="158"/>
      <c r="AY210" s="158"/>
      <c r="AZ210" s="158"/>
      <c r="BA210" s="158"/>
      <c r="BB210" s="158"/>
      <c r="BC210" s="158"/>
      <c r="BD210" s="158"/>
      <c r="BE210" s="231"/>
      <c r="BF210" s="231"/>
      <c r="BG210" s="231"/>
      <c r="BH210" s="158"/>
      <c r="BI210" s="158"/>
      <c r="BJ210" s="158"/>
      <c r="BK210" s="158"/>
      <c r="BL210" s="158"/>
      <c r="BM210" s="158"/>
      <c r="BN210" s="158"/>
      <c r="BO210" s="158"/>
      <c r="BP210" s="158"/>
      <c r="BQ210" s="158"/>
      <c r="BR210" s="158"/>
      <c r="BS210" s="158"/>
      <c r="BT210" s="158"/>
      <c r="BU210" s="158"/>
      <c r="BV210" s="158"/>
      <c r="BW210" s="158"/>
      <c r="BX210" s="158"/>
      <c r="BY210" s="158"/>
      <c r="BZ210" s="158"/>
      <c r="CA210" s="158"/>
      <c r="CB210" s="158"/>
      <c r="CC210" s="158"/>
      <c r="CD210" s="158"/>
      <c r="CE210" s="158"/>
      <c r="CF210" s="158"/>
      <c r="CG210" s="158"/>
      <c r="CH210" s="158"/>
      <c r="CI210" s="158"/>
      <c r="CJ210" s="158"/>
      <c r="CK210" s="158"/>
      <c r="CL210" s="158"/>
      <c r="CM210" s="158"/>
      <c r="CN210" s="158"/>
      <c r="CO210" s="158"/>
      <c r="CP210" s="158"/>
      <c r="CQ210" s="158"/>
      <c r="CR210" s="158"/>
      <c r="CS210" s="158"/>
      <c r="CT210" s="158"/>
      <c r="CU210" s="158"/>
      <c r="CV210" s="158"/>
      <c r="CW210" s="158"/>
      <c r="CX210" s="158"/>
      <c r="CY210" s="158"/>
      <c r="CZ210" s="158"/>
      <c r="DA210" s="158"/>
    </row>
    <row r="211" spans="36:105" ht="12.75">
      <c r="AJ211" s="158"/>
      <c r="AK211" s="158"/>
      <c r="AL211" s="158"/>
      <c r="AM211" s="158"/>
      <c r="AN211" s="158"/>
      <c r="AO211" s="217"/>
      <c r="AP211" s="158"/>
      <c r="AQ211" s="158"/>
      <c r="AR211" s="158"/>
      <c r="AS211" s="158"/>
      <c r="AT211" s="158"/>
      <c r="AU211" s="158"/>
      <c r="AV211" s="158"/>
      <c r="AW211" s="158"/>
      <c r="AX211" s="158"/>
      <c r="AY211" s="158"/>
      <c r="AZ211" s="158"/>
      <c r="BA211" s="158"/>
      <c r="BB211" s="158"/>
      <c r="BC211" s="158"/>
      <c r="BD211" s="158"/>
      <c r="BE211" s="231"/>
      <c r="BF211" s="231"/>
      <c r="BG211" s="231"/>
      <c r="BH211" s="158"/>
      <c r="BI211" s="158"/>
      <c r="BJ211" s="158"/>
      <c r="BK211" s="158"/>
      <c r="BL211" s="158"/>
      <c r="BM211" s="158"/>
      <c r="BN211" s="158"/>
      <c r="BO211" s="158"/>
      <c r="BP211" s="158"/>
      <c r="BQ211" s="158"/>
      <c r="BR211" s="158"/>
      <c r="BS211" s="158"/>
      <c r="BT211" s="158"/>
      <c r="BU211" s="158"/>
      <c r="BV211" s="158"/>
      <c r="BW211" s="158"/>
      <c r="BX211" s="158"/>
      <c r="BY211" s="158"/>
      <c r="BZ211" s="158"/>
      <c r="CA211" s="158"/>
      <c r="CB211" s="158"/>
      <c r="CC211" s="158"/>
      <c r="CD211" s="158"/>
      <c r="CE211" s="158"/>
      <c r="CF211" s="158"/>
      <c r="CG211" s="158"/>
      <c r="CH211" s="158"/>
      <c r="CI211" s="158"/>
      <c r="CJ211" s="158"/>
      <c r="CK211" s="158"/>
      <c r="CL211" s="158"/>
      <c r="CM211" s="158"/>
      <c r="CN211" s="158"/>
      <c r="CO211" s="158"/>
      <c r="CP211" s="158"/>
      <c r="CQ211" s="158"/>
      <c r="CR211" s="158"/>
      <c r="CS211" s="158"/>
      <c r="CT211" s="158"/>
      <c r="CU211" s="158"/>
      <c r="CV211" s="158"/>
      <c r="CW211" s="158"/>
      <c r="CX211" s="158"/>
      <c r="CY211" s="158"/>
      <c r="CZ211" s="158"/>
      <c r="DA211" s="158"/>
    </row>
    <row r="212" spans="36:105" ht="12.75">
      <c r="AJ212" s="158"/>
      <c r="AK212" s="158"/>
      <c r="AL212" s="158"/>
      <c r="AM212" s="158"/>
      <c r="AN212" s="158"/>
      <c r="AO212" s="217"/>
      <c r="AP212" s="158"/>
      <c r="AQ212" s="158"/>
      <c r="AR212" s="158"/>
      <c r="AS212" s="158"/>
      <c r="AT212" s="158"/>
      <c r="AU212" s="158"/>
      <c r="AV212" s="158"/>
      <c r="AW212" s="158"/>
      <c r="AX212" s="158"/>
      <c r="AY212" s="158"/>
      <c r="AZ212" s="158"/>
      <c r="BA212" s="158"/>
      <c r="BB212" s="158"/>
      <c r="BC212" s="158"/>
      <c r="BD212" s="158"/>
      <c r="BE212" s="231"/>
      <c r="BF212" s="231"/>
      <c r="BG212" s="231"/>
      <c r="BH212" s="158"/>
      <c r="BI212" s="158"/>
      <c r="BJ212" s="158"/>
      <c r="BK212" s="158"/>
      <c r="BL212" s="158"/>
      <c r="BM212" s="158"/>
      <c r="BN212" s="158"/>
      <c r="BO212" s="158"/>
      <c r="BP212" s="158"/>
      <c r="BQ212" s="158"/>
      <c r="BR212" s="158"/>
      <c r="BS212" s="158"/>
      <c r="BT212" s="158"/>
      <c r="BU212" s="158"/>
      <c r="BV212" s="158"/>
      <c r="BW212" s="158"/>
      <c r="BX212" s="158"/>
      <c r="BY212" s="158"/>
      <c r="BZ212" s="158"/>
      <c r="CA212" s="158"/>
      <c r="CB212" s="158"/>
      <c r="CC212" s="158"/>
      <c r="CD212" s="158"/>
      <c r="CE212" s="158"/>
      <c r="CF212" s="158"/>
      <c r="CG212" s="158"/>
      <c r="CH212" s="158"/>
      <c r="CI212" s="158"/>
      <c r="CJ212" s="158"/>
      <c r="CK212" s="158"/>
      <c r="CL212" s="158"/>
      <c r="CM212" s="158"/>
      <c r="CN212" s="158"/>
      <c r="CO212" s="158"/>
      <c r="CP212" s="158"/>
      <c r="CQ212" s="158"/>
      <c r="CR212" s="158"/>
      <c r="CS212" s="158"/>
      <c r="CT212" s="158"/>
      <c r="CU212" s="158"/>
      <c r="CV212" s="158"/>
      <c r="CW212" s="158"/>
      <c r="CX212" s="158"/>
      <c r="CY212" s="158"/>
      <c r="CZ212" s="158"/>
      <c r="DA212" s="158"/>
    </row>
    <row r="213" spans="36:105" ht="12.75">
      <c r="AJ213" s="158"/>
      <c r="AK213" s="158"/>
      <c r="AL213" s="158"/>
      <c r="AM213" s="158"/>
      <c r="AN213" s="158"/>
      <c r="AO213" s="217"/>
      <c r="AP213" s="158"/>
      <c r="AQ213" s="158"/>
      <c r="AR213" s="158"/>
      <c r="AS213" s="158"/>
      <c r="AT213" s="158"/>
      <c r="AU213" s="158"/>
      <c r="AV213" s="158"/>
      <c r="AW213" s="158"/>
      <c r="AX213" s="158"/>
      <c r="AY213" s="158"/>
      <c r="AZ213" s="158"/>
      <c r="BA213" s="158"/>
      <c r="BB213" s="158"/>
      <c r="BC213" s="158"/>
      <c r="BD213" s="158"/>
      <c r="BE213" s="231"/>
      <c r="BF213" s="231"/>
      <c r="BG213" s="231"/>
      <c r="BH213" s="158"/>
      <c r="BI213" s="158"/>
      <c r="BJ213" s="158"/>
      <c r="BK213" s="158"/>
      <c r="BL213" s="158"/>
      <c r="BM213" s="158"/>
      <c r="BN213" s="158"/>
      <c r="BO213" s="158"/>
      <c r="BP213" s="158"/>
      <c r="BQ213" s="158"/>
      <c r="BR213" s="158"/>
      <c r="BS213" s="158"/>
      <c r="BT213" s="158"/>
      <c r="BU213" s="158"/>
      <c r="BV213" s="158"/>
      <c r="BW213" s="158"/>
      <c r="BX213" s="158"/>
      <c r="BY213" s="158"/>
      <c r="BZ213" s="158"/>
      <c r="CA213" s="158"/>
      <c r="CB213" s="158"/>
      <c r="CC213" s="158"/>
      <c r="CD213" s="158"/>
      <c r="CE213" s="158"/>
      <c r="CF213" s="158"/>
      <c r="CG213" s="158"/>
      <c r="CH213" s="158"/>
      <c r="CI213" s="158"/>
      <c r="CJ213" s="158"/>
      <c r="CK213" s="158"/>
      <c r="CL213" s="158"/>
      <c r="CM213" s="158"/>
      <c r="CN213" s="158"/>
      <c r="CO213" s="158"/>
      <c r="CP213" s="158"/>
      <c r="CQ213" s="158"/>
      <c r="CR213" s="158"/>
      <c r="CS213" s="158"/>
      <c r="CT213" s="158"/>
      <c r="CU213" s="158"/>
      <c r="CV213" s="158"/>
      <c r="CW213" s="158"/>
      <c r="CX213" s="158"/>
      <c r="CY213" s="158"/>
      <c r="CZ213" s="158"/>
      <c r="DA213" s="158"/>
    </row>
    <row r="214" spans="36:105" ht="12.75">
      <c r="AJ214" s="158"/>
      <c r="AK214" s="158"/>
      <c r="AL214" s="158"/>
      <c r="AM214" s="158"/>
      <c r="AN214" s="158"/>
      <c r="AO214" s="217"/>
      <c r="AP214" s="158"/>
      <c r="AQ214" s="158"/>
      <c r="AR214" s="158"/>
      <c r="AS214" s="158"/>
      <c r="AT214" s="158"/>
      <c r="AU214" s="158"/>
      <c r="AV214" s="158"/>
      <c r="AW214" s="158"/>
      <c r="AX214" s="158"/>
      <c r="AY214" s="158"/>
      <c r="AZ214" s="158"/>
      <c r="BA214" s="158"/>
      <c r="BB214" s="158"/>
      <c r="BC214" s="158"/>
      <c r="BD214" s="158"/>
      <c r="BE214" s="231"/>
      <c r="BF214" s="231"/>
      <c r="BG214" s="231"/>
      <c r="BH214" s="158"/>
      <c r="BI214" s="158"/>
      <c r="BJ214" s="158"/>
      <c r="BK214" s="158"/>
      <c r="BL214" s="158"/>
      <c r="BM214" s="158"/>
      <c r="BN214" s="158"/>
      <c r="BO214" s="158"/>
      <c r="BP214" s="158"/>
      <c r="BQ214" s="158"/>
      <c r="BR214" s="158"/>
      <c r="BS214" s="158"/>
      <c r="BT214" s="158"/>
      <c r="BU214" s="158"/>
      <c r="BV214" s="158"/>
      <c r="BW214" s="158"/>
      <c r="BX214" s="158"/>
      <c r="BY214" s="158"/>
      <c r="BZ214" s="158"/>
      <c r="CA214" s="158"/>
      <c r="CB214" s="158"/>
      <c r="CC214" s="158"/>
      <c r="CD214" s="158"/>
      <c r="CE214" s="158"/>
      <c r="CF214" s="158"/>
      <c r="CG214" s="158"/>
      <c r="CH214" s="158"/>
      <c r="CI214" s="158"/>
      <c r="CJ214" s="158"/>
      <c r="CK214" s="158"/>
      <c r="CL214" s="158"/>
      <c r="CM214" s="158"/>
      <c r="CN214" s="158"/>
      <c r="CO214" s="158"/>
      <c r="CP214" s="158"/>
      <c r="CQ214" s="158"/>
      <c r="CR214" s="158"/>
      <c r="CS214" s="158"/>
      <c r="CT214" s="158"/>
      <c r="CU214" s="158"/>
      <c r="CV214" s="158"/>
      <c r="CW214" s="158"/>
      <c r="CX214" s="158"/>
      <c r="CY214" s="158"/>
      <c r="CZ214" s="158"/>
      <c r="DA214" s="158"/>
    </row>
    <row r="215" spans="36:105" ht="12.75">
      <c r="AJ215" s="158"/>
      <c r="AK215" s="158"/>
      <c r="AL215" s="158"/>
      <c r="AM215" s="158"/>
      <c r="AN215" s="158"/>
      <c r="AO215" s="217"/>
      <c r="AP215" s="158"/>
      <c r="AQ215" s="158"/>
      <c r="AR215" s="158"/>
      <c r="AS215" s="158"/>
      <c r="AT215" s="158"/>
      <c r="AU215" s="158"/>
      <c r="AV215" s="158"/>
      <c r="AW215" s="158"/>
      <c r="AX215" s="158"/>
      <c r="AY215" s="158"/>
      <c r="AZ215" s="158"/>
      <c r="BA215" s="158"/>
      <c r="BB215" s="158"/>
      <c r="BC215" s="158"/>
      <c r="BD215" s="158"/>
      <c r="BE215" s="231"/>
      <c r="BF215" s="231"/>
      <c r="BG215" s="231"/>
      <c r="BH215" s="158"/>
      <c r="BI215" s="158"/>
      <c r="BJ215" s="158"/>
      <c r="BK215" s="158"/>
      <c r="BL215" s="158"/>
      <c r="BM215" s="158"/>
      <c r="BN215" s="158"/>
      <c r="BO215" s="158"/>
      <c r="BP215" s="158"/>
      <c r="BQ215" s="158"/>
      <c r="BR215" s="158"/>
      <c r="BS215" s="158"/>
      <c r="BT215" s="158"/>
      <c r="BU215" s="158"/>
      <c r="BV215" s="158"/>
      <c r="BW215" s="158"/>
      <c r="BX215" s="158"/>
      <c r="BY215" s="158"/>
      <c r="BZ215" s="158"/>
      <c r="CA215" s="158"/>
      <c r="CB215" s="158"/>
      <c r="CC215" s="158"/>
      <c r="CD215" s="158"/>
      <c r="CE215" s="158"/>
      <c r="CF215" s="158"/>
      <c r="CG215" s="158"/>
      <c r="CH215" s="158"/>
      <c r="CI215" s="158"/>
      <c r="CJ215" s="158"/>
      <c r="CK215" s="158"/>
      <c r="CL215" s="158"/>
      <c r="CM215" s="158"/>
      <c r="CN215" s="158"/>
      <c r="CO215" s="158"/>
      <c r="CP215" s="158"/>
      <c r="CQ215" s="158"/>
      <c r="CR215" s="158"/>
      <c r="CS215" s="158"/>
      <c r="CT215" s="158"/>
      <c r="CU215" s="158"/>
      <c r="CV215" s="158"/>
      <c r="CW215" s="158"/>
      <c r="CX215" s="158"/>
      <c r="CY215" s="158"/>
      <c r="CZ215" s="158"/>
      <c r="DA215" s="158"/>
    </row>
    <row r="216" spans="36:105" ht="12.75">
      <c r="AJ216" s="158"/>
      <c r="AK216" s="158"/>
      <c r="AL216" s="158"/>
      <c r="AM216" s="158"/>
      <c r="AN216" s="158"/>
      <c r="AO216" s="217"/>
      <c r="AP216" s="158"/>
      <c r="AQ216" s="158"/>
      <c r="AR216" s="158"/>
      <c r="AS216" s="158"/>
      <c r="AT216" s="158"/>
      <c r="AU216" s="158"/>
      <c r="AV216" s="158"/>
      <c r="AW216" s="158"/>
      <c r="AX216" s="158"/>
      <c r="AY216" s="158"/>
      <c r="AZ216" s="158"/>
      <c r="BA216" s="158"/>
      <c r="BB216" s="158"/>
      <c r="BC216" s="158"/>
      <c r="BD216" s="158"/>
      <c r="BE216" s="231"/>
      <c r="BF216" s="231"/>
      <c r="BG216" s="231"/>
      <c r="BH216" s="158"/>
      <c r="BI216" s="158"/>
      <c r="BJ216" s="158"/>
      <c r="BK216" s="158"/>
      <c r="BL216" s="158"/>
      <c r="BM216" s="158"/>
      <c r="BN216" s="158"/>
      <c r="BO216" s="158"/>
      <c r="BP216" s="158"/>
      <c r="BQ216" s="158"/>
      <c r="BR216" s="158"/>
      <c r="BS216" s="158"/>
      <c r="BT216" s="158"/>
      <c r="BU216" s="158"/>
      <c r="BV216" s="158"/>
      <c r="BW216" s="158"/>
      <c r="BX216" s="158"/>
      <c r="BY216" s="158"/>
      <c r="BZ216" s="158"/>
      <c r="CA216" s="158"/>
      <c r="CB216" s="158"/>
      <c r="CC216" s="158"/>
      <c r="CD216" s="158"/>
      <c r="CE216" s="158"/>
      <c r="CF216" s="158"/>
      <c r="CG216" s="158"/>
      <c r="CH216" s="158"/>
      <c r="CI216" s="158"/>
      <c r="CJ216" s="158"/>
      <c r="CK216" s="158"/>
      <c r="CL216" s="158"/>
      <c r="CM216" s="158"/>
      <c r="CN216" s="158"/>
      <c r="CO216" s="158"/>
      <c r="CP216" s="158"/>
      <c r="CQ216" s="158"/>
      <c r="CR216" s="158"/>
      <c r="CS216" s="158"/>
      <c r="CT216" s="158"/>
      <c r="CU216" s="158"/>
      <c r="CV216" s="158"/>
      <c r="CW216" s="158"/>
      <c r="CX216" s="158"/>
      <c r="CY216" s="158"/>
      <c r="CZ216" s="158"/>
      <c r="DA216" s="158"/>
    </row>
    <row r="217" spans="36:105" ht="12.75">
      <c r="AJ217" s="158"/>
      <c r="AK217" s="158"/>
      <c r="AL217" s="158"/>
      <c r="AM217" s="158"/>
      <c r="AN217" s="158"/>
      <c r="AO217" s="217"/>
      <c r="AP217" s="158"/>
      <c r="AQ217" s="158"/>
      <c r="AR217" s="158"/>
      <c r="AS217" s="158"/>
      <c r="AT217" s="158"/>
      <c r="AU217" s="158"/>
      <c r="AV217" s="158"/>
      <c r="AW217" s="158"/>
      <c r="AX217" s="158"/>
      <c r="AY217" s="158"/>
      <c r="AZ217" s="158"/>
      <c r="BA217" s="158"/>
      <c r="BB217" s="158"/>
      <c r="BC217" s="158"/>
      <c r="BD217" s="158"/>
      <c r="BE217" s="231"/>
      <c r="BF217" s="231"/>
      <c r="BG217" s="231"/>
      <c r="BH217" s="158"/>
      <c r="BI217" s="158"/>
      <c r="BJ217" s="158"/>
      <c r="BK217" s="158"/>
      <c r="BL217" s="158"/>
      <c r="BM217" s="158"/>
      <c r="BN217" s="158"/>
      <c r="BO217" s="158"/>
      <c r="BP217" s="158"/>
      <c r="BQ217" s="158"/>
      <c r="BR217" s="158"/>
      <c r="BS217" s="158"/>
      <c r="BT217" s="158"/>
      <c r="BU217" s="158"/>
      <c r="BV217" s="158"/>
      <c r="BW217" s="158"/>
      <c r="BX217" s="158"/>
      <c r="BY217" s="158"/>
      <c r="BZ217" s="158"/>
      <c r="CA217" s="158"/>
      <c r="CB217" s="158"/>
      <c r="CC217" s="158"/>
      <c r="CD217" s="158"/>
      <c r="CE217" s="158"/>
      <c r="CF217" s="158"/>
      <c r="CG217" s="158"/>
      <c r="CH217" s="158"/>
      <c r="CI217" s="158"/>
      <c r="CJ217" s="158"/>
      <c r="CK217" s="158"/>
      <c r="CL217" s="158"/>
      <c r="CM217" s="158"/>
      <c r="CN217" s="158"/>
      <c r="CO217" s="158"/>
      <c r="CP217" s="158"/>
      <c r="CQ217" s="158"/>
      <c r="CR217" s="158"/>
      <c r="CS217" s="158"/>
      <c r="CT217" s="158"/>
      <c r="CU217" s="158"/>
      <c r="CV217" s="158"/>
      <c r="CW217" s="158"/>
      <c r="CX217" s="158"/>
      <c r="CY217" s="158"/>
      <c r="CZ217" s="158"/>
      <c r="DA217" s="158"/>
    </row>
    <row r="218" spans="36:105" ht="12.75">
      <c r="AJ218" s="158"/>
      <c r="AK218" s="158"/>
      <c r="AL218" s="158"/>
      <c r="AM218" s="158"/>
      <c r="AN218" s="158"/>
      <c r="AO218" s="217"/>
      <c r="AP218" s="158"/>
      <c r="AQ218" s="158"/>
      <c r="AR218" s="158"/>
      <c r="AS218" s="158"/>
      <c r="AT218" s="158"/>
      <c r="AU218" s="158"/>
      <c r="AV218" s="158"/>
      <c r="AW218" s="158"/>
      <c r="AX218" s="158"/>
      <c r="AY218" s="158"/>
      <c r="AZ218" s="158"/>
      <c r="BA218" s="158"/>
      <c r="BB218" s="158"/>
      <c r="BC218" s="158"/>
      <c r="BD218" s="158"/>
      <c r="BE218" s="231"/>
      <c r="BF218" s="231"/>
      <c r="BG218" s="231"/>
      <c r="BH218" s="158"/>
      <c r="BI218" s="158"/>
      <c r="BJ218" s="158"/>
      <c r="BK218" s="158"/>
      <c r="BL218" s="158"/>
      <c r="BM218" s="158"/>
      <c r="BN218" s="158"/>
      <c r="BO218" s="158"/>
      <c r="BP218" s="158"/>
      <c r="BQ218" s="158"/>
      <c r="BR218" s="158"/>
      <c r="BS218" s="158"/>
      <c r="BT218" s="158"/>
      <c r="BU218" s="158"/>
      <c r="BV218" s="158"/>
      <c r="BW218" s="158"/>
      <c r="BX218" s="158"/>
      <c r="BY218" s="158"/>
      <c r="BZ218" s="158"/>
      <c r="CA218" s="158"/>
      <c r="CB218" s="158"/>
      <c r="CC218" s="158"/>
      <c r="CD218" s="158"/>
      <c r="CE218" s="158"/>
      <c r="CF218" s="158"/>
      <c r="CG218" s="158"/>
      <c r="CH218" s="158"/>
      <c r="CI218" s="158"/>
      <c r="CJ218" s="158"/>
      <c r="CK218" s="158"/>
      <c r="CL218" s="158"/>
      <c r="CM218" s="158"/>
      <c r="CN218" s="158"/>
      <c r="CO218" s="158"/>
      <c r="CP218" s="158"/>
      <c r="CQ218" s="158"/>
      <c r="CR218" s="158"/>
      <c r="CS218" s="158"/>
      <c r="CT218" s="158"/>
      <c r="CU218" s="158"/>
      <c r="CV218" s="158"/>
      <c r="CW218" s="158"/>
      <c r="CX218" s="158"/>
      <c r="CY218" s="158"/>
      <c r="CZ218" s="158"/>
      <c r="DA218" s="158"/>
    </row>
    <row r="219" spans="36:105" ht="12.75">
      <c r="AJ219" s="158"/>
      <c r="AK219" s="158"/>
      <c r="AL219" s="158"/>
      <c r="AM219" s="158"/>
      <c r="AN219" s="158"/>
      <c r="AO219" s="217"/>
      <c r="AP219" s="158"/>
      <c r="AQ219" s="158"/>
      <c r="AR219" s="158"/>
      <c r="AS219" s="158"/>
      <c r="AT219" s="158"/>
      <c r="AU219" s="158"/>
      <c r="AV219" s="158"/>
      <c r="AW219" s="158"/>
      <c r="AX219" s="158"/>
      <c r="AY219" s="158"/>
      <c r="AZ219" s="158"/>
      <c r="BA219" s="158"/>
      <c r="BB219" s="158"/>
      <c r="BC219" s="158"/>
      <c r="BD219" s="158"/>
      <c r="BE219" s="231"/>
      <c r="BF219" s="231"/>
      <c r="BG219" s="231"/>
      <c r="BH219" s="158"/>
      <c r="BI219" s="158"/>
      <c r="BJ219" s="158"/>
      <c r="BK219" s="158"/>
      <c r="BL219" s="158"/>
      <c r="BM219" s="158"/>
      <c r="BN219" s="158"/>
      <c r="BO219" s="158"/>
      <c r="BP219" s="158"/>
      <c r="BQ219" s="158"/>
      <c r="BR219" s="158"/>
      <c r="BS219" s="158"/>
      <c r="BT219" s="158"/>
      <c r="BU219" s="158"/>
      <c r="BV219" s="158"/>
      <c r="BW219" s="158"/>
      <c r="BX219" s="158"/>
      <c r="BY219" s="158"/>
      <c r="BZ219" s="158"/>
      <c r="CA219" s="158"/>
      <c r="CB219" s="158"/>
      <c r="CC219" s="158"/>
      <c r="CD219" s="158"/>
      <c r="CE219" s="158"/>
      <c r="CF219" s="158"/>
      <c r="CG219" s="158"/>
      <c r="CH219" s="158"/>
      <c r="CI219" s="158"/>
      <c r="CJ219" s="158"/>
      <c r="CK219" s="158"/>
      <c r="CL219" s="158"/>
      <c r="CM219" s="158"/>
      <c r="CN219" s="158"/>
      <c r="CO219" s="158"/>
      <c r="CP219" s="158"/>
      <c r="CQ219" s="158"/>
      <c r="CR219" s="158"/>
      <c r="CS219" s="158"/>
      <c r="CT219" s="158"/>
      <c r="CU219" s="158"/>
      <c r="CV219" s="158"/>
      <c r="CW219" s="158"/>
      <c r="CX219" s="158"/>
      <c r="CY219" s="158"/>
      <c r="CZ219" s="158"/>
      <c r="DA219" s="158"/>
    </row>
    <row r="220" spans="36:105" ht="12.75">
      <c r="AJ220" s="158"/>
      <c r="AK220" s="158"/>
      <c r="AL220" s="158"/>
      <c r="AM220" s="158"/>
      <c r="AN220" s="158"/>
      <c r="AO220" s="217"/>
      <c r="AP220" s="158"/>
      <c r="AQ220" s="158"/>
      <c r="AR220" s="158"/>
      <c r="AS220" s="158"/>
      <c r="AT220" s="158"/>
      <c r="AU220" s="158"/>
      <c r="AV220" s="158"/>
      <c r="AW220" s="158"/>
      <c r="AX220" s="158"/>
      <c r="AY220" s="158"/>
      <c r="AZ220" s="158"/>
      <c r="BA220" s="158"/>
      <c r="BB220" s="158"/>
      <c r="BC220" s="158"/>
      <c r="BD220" s="158"/>
      <c r="BE220" s="231"/>
      <c r="BF220" s="231"/>
      <c r="BG220" s="231"/>
      <c r="BH220" s="158"/>
      <c r="BI220" s="158"/>
      <c r="BJ220" s="158"/>
      <c r="BK220" s="158"/>
      <c r="BL220" s="158"/>
      <c r="BM220" s="158"/>
      <c r="BN220" s="158"/>
      <c r="BO220" s="158"/>
      <c r="BP220" s="158"/>
      <c r="BQ220" s="158"/>
      <c r="BR220" s="158"/>
      <c r="BS220" s="158"/>
      <c r="BT220" s="158"/>
      <c r="BU220" s="158"/>
      <c r="BV220" s="158"/>
      <c r="BW220" s="158"/>
      <c r="BX220" s="158"/>
      <c r="BY220" s="158"/>
      <c r="BZ220" s="158"/>
      <c r="CA220" s="158"/>
      <c r="CB220" s="158"/>
      <c r="CC220" s="158"/>
      <c r="CD220" s="158"/>
      <c r="CE220" s="158"/>
      <c r="CF220" s="158"/>
      <c r="CG220" s="158"/>
      <c r="CH220" s="158"/>
      <c r="CI220" s="158"/>
      <c r="CJ220" s="158"/>
      <c r="CK220" s="158"/>
      <c r="CL220" s="158"/>
      <c r="CM220" s="158"/>
      <c r="CN220" s="158"/>
      <c r="CO220" s="158"/>
      <c r="CP220" s="158"/>
      <c r="CQ220" s="158"/>
      <c r="CR220" s="158"/>
      <c r="CS220" s="158"/>
      <c r="CT220" s="158"/>
      <c r="CU220" s="158"/>
      <c r="CV220" s="158"/>
      <c r="CW220" s="158"/>
      <c r="CX220" s="158"/>
      <c r="CY220" s="158"/>
      <c r="CZ220" s="158"/>
      <c r="DA220" s="158"/>
    </row>
    <row r="221" spans="36:105" ht="12.75">
      <c r="AJ221" s="158"/>
      <c r="AK221" s="158"/>
      <c r="AL221" s="158"/>
      <c r="AM221" s="158"/>
      <c r="AN221" s="158"/>
      <c r="AO221" s="217"/>
      <c r="AP221" s="158"/>
      <c r="AQ221" s="158"/>
      <c r="AR221" s="158"/>
      <c r="AS221" s="158"/>
      <c r="AT221" s="158"/>
      <c r="AU221" s="158"/>
      <c r="AV221" s="158"/>
      <c r="AW221" s="158"/>
      <c r="AX221" s="158"/>
      <c r="AY221" s="158"/>
      <c r="AZ221" s="158"/>
      <c r="BA221" s="158"/>
      <c r="BB221" s="158"/>
      <c r="BC221" s="158"/>
      <c r="BD221" s="158"/>
      <c r="BE221" s="231"/>
      <c r="BF221" s="231"/>
      <c r="BG221" s="231"/>
      <c r="BH221" s="158"/>
      <c r="BI221" s="158"/>
      <c r="BJ221" s="158"/>
      <c r="BK221" s="158"/>
      <c r="BL221" s="158"/>
      <c r="BM221" s="158"/>
      <c r="BN221" s="158"/>
      <c r="BO221" s="158"/>
      <c r="BP221" s="158"/>
      <c r="BQ221" s="158"/>
      <c r="BR221" s="158"/>
      <c r="BS221" s="158"/>
      <c r="BT221" s="158"/>
      <c r="BU221" s="158"/>
      <c r="BV221" s="158"/>
      <c r="BW221" s="158"/>
      <c r="BX221" s="158"/>
      <c r="BY221" s="158"/>
      <c r="BZ221" s="158"/>
      <c r="CA221" s="158"/>
      <c r="CB221" s="158"/>
      <c r="CC221" s="158"/>
      <c r="CD221" s="158"/>
      <c r="CE221" s="158"/>
      <c r="CF221" s="158"/>
      <c r="CG221" s="158"/>
      <c r="CH221" s="158"/>
      <c r="CI221" s="158"/>
      <c r="CJ221" s="158"/>
      <c r="CK221" s="158"/>
      <c r="CL221" s="158"/>
      <c r="CM221" s="158"/>
      <c r="CN221" s="158"/>
      <c r="CO221" s="158"/>
      <c r="CP221" s="158"/>
      <c r="CQ221" s="158"/>
      <c r="CR221" s="158"/>
      <c r="CS221" s="158"/>
      <c r="CT221" s="158"/>
      <c r="CU221" s="158"/>
      <c r="CV221" s="158"/>
      <c r="CW221" s="158"/>
      <c r="CX221" s="158"/>
      <c r="CY221" s="158"/>
      <c r="CZ221" s="158"/>
      <c r="DA221" s="158"/>
    </row>
    <row r="222" spans="36:105" ht="12.75">
      <c r="AJ222" s="158"/>
      <c r="AK222" s="158"/>
      <c r="AL222" s="158"/>
      <c r="AM222" s="158"/>
      <c r="AN222" s="158"/>
      <c r="AO222" s="217"/>
      <c r="AP222" s="158"/>
      <c r="AQ222" s="158"/>
      <c r="AR222" s="158"/>
      <c r="AS222" s="158"/>
      <c r="AT222" s="158"/>
      <c r="AU222" s="158"/>
      <c r="AV222" s="158"/>
      <c r="AW222" s="158"/>
      <c r="AX222" s="158"/>
      <c r="AY222" s="158"/>
      <c r="AZ222" s="158"/>
      <c r="BA222" s="158"/>
      <c r="BB222" s="158"/>
      <c r="BC222" s="158"/>
      <c r="BD222" s="158"/>
      <c r="BE222" s="231"/>
      <c r="BF222" s="231"/>
      <c r="BG222" s="231"/>
      <c r="BH222" s="158"/>
      <c r="BI222" s="158"/>
      <c r="BJ222" s="158"/>
      <c r="BK222" s="158"/>
      <c r="BL222" s="158"/>
      <c r="BM222" s="158"/>
      <c r="BN222" s="158"/>
      <c r="BO222" s="158"/>
      <c r="BP222" s="158"/>
      <c r="BQ222" s="158"/>
      <c r="BR222" s="158"/>
      <c r="BS222" s="158"/>
      <c r="BT222" s="158"/>
      <c r="BU222" s="158"/>
      <c r="BV222" s="158"/>
      <c r="BW222" s="158"/>
      <c r="BX222" s="158"/>
      <c r="BY222" s="158"/>
      <c r="BZ222" s="158"/>
      <c r="CA222" s="158"/>
      <c r="CB222" s="158"/>
      <c r="CC222" s="158"/>
      <c r="CD222" s="158"/>
      <c r="CE222" s="158"/>
      <c r="CF222" s="158"/>
      <c r="CG222" s="158"/>
      <c r="CH222" s="158"/>
      <c r="CI222" s="158"/>
      <c r="CJ222" s="158"/>
      <c r="CK222" s="158"/>
      <c r="CL222" s="158"/>
      <c r="CM222" s="158"/>
      <c r="CN222" s="158"/>
      <c r="CO222" s="158"/>
      <c r="CP222" s="158"/>
      <c r="CQ222" s="158"/>
      <c r="CR222" s="158"/>
      <c r="CS222" s="158"/>
      <c r="CT222" s="158"/>
      <c r="CU222" s="158"/>
      <c r="CV222" s="158"/>
      <c r="CW222" s="158"/>
      <c r="CX222" s="158"/>
      <c r="CY222" s="158"/>
      <c r="CZ222" s="158"/>
      <c r="DA222" s="158"/>
    </row>
    <row r="223" spans="36:105" ht="12.75">
      <c r="AJ223" s="158"/>
      <c r="AK223" s="158"/>
      <c r="AL223" s="158"/>
      <c r="AM223" s="158"/>
      <c r="AN223" s="158"/>
      <c r="AO223" s="217"/>
      <c r="AP223" s="158"/>
      <c r="AQ223" s="158"/>
      <c r="AR223" s="158"/>
      <c r="AS223" s="158"/>
      <c r="AT223" s="158"/>
      <c r="AU223" s="158"/>
      <c r="AV223" s="158"/>
      <c r="AW223" s="158"/>
      <c r="AX223" s="158"/>
      <c r="AY223" s="158"/>
      <c r="AZ223" s="158"/>
      <c r="BA223" s="158"/>
      <c r="BB223" s="158"/>
      <c r="BC223" s="158"/>
      <c r="BD223" s="158"/>
      <c r="BE223" s="231"/>
      <c r="BF223" s="231"/>
      <c r="BG223" s="231"/>
      <c r="BH223" s="158"/>
      <c r="BI223" s="158"/>
      <c r="BJ223" s="158"/>
      <c r="BK223" s="158"/>
      <c r="BL223" s="158"/>
      <c r="BM223" s="158"/>
      <c r="BN223" s="158"/>
      <c r="BO223" s="158"/>
      <c r="BP223" s="158"/>
      <c r="BQ223" s="158"/>
      <c r="BR223" s="158"/>
      <c r="BS223" s="158"/>
      <c r="BT223" s="158"/>
      <c r="BU223" s="158"/>
      <c r="BV223" s="158"/>
      <c r="BW223" s="158"/>
      <c r="BX223" s="158"/>
      <c r="BY223" s="158"/>
      <c r="BZ223" s="158"/>
      <c r="CA223" s="158"/>
      <c r="CB223" s="158"/>
      <c r="CC223" s="158"/>
      <c r="CD223" s="158"/>
      <c r="CE223" s="158"/>
      <c r="CF223" s="158"/>
      <c r="CG223" s="158"/>
      <c r="CH223" s="158"/>
      <c r="CI223" s="158"/>
      <c r="CJ223" s="158"/>
      <c r="CK223" s="158"/>
      <c r="CL223" s="158"/>
      <c r="CM223" s="158"/>
      <c r="CN223" s="158"/>
      <c r="CO223" s="158"/>
      <c r="CP223" s="158"/>
      <c r="CQ223" s="158"/>
      <c r="CR223" s="158"/>
      <c r="CS223" s="158"/>
      <c r="CT223" s="158"/>
      <c r="CU223" s="158"/>
      <c r="CV223" s="158"/>
      <c r="CW223" s="158"/>
      <c r="CX223" s="158"/>
      <c r="CY223" s="158"/>
      <c r="CZ223" s="158"/>
      <c r="DA223" s="158"/>
    </row>
    <row r="224" spans="36:105" ht="12.75">
      <c r="AJ224" s="158"/>
      <c r="AK224" s="158"/>
      <c r="AL224" s="158"/>
      <c r="AM224" s="158"/>
      <c r="AN224" s="158"/>
      <c r="AO224" s="217"/>
      <c r="AP224" s="158"/>
      <c r="AQ224" s="158"/>
      <c r="AR224" s="158"/>
      <c r="AS224" s="158"/>
      <c r="AT224" s="158"/>
      <c r="AU224" s="158"/>
      <c r="AV224" s="158"/>
      <c r="AW224" s="158"/>
      <c r="AX224" s="158"/>
      <c r="AY224" s="158"/>
      <c r="AZ224" s="158"/>
      <c r="BA224" s="158"/>
      <c r="BB224" s="158"/>
      <c r="BC224" s="158"/>
      <c r="BD224" s="158"/>
      <c r="BE224" s="231"/>
      <c r="BF224" s="231"/>
      <c r="BG224" s="231"/>
      <c r="BH224" s="158"/>
      <c r="BI224" s="158"/>
      <c r="BJ224" s="158"/>
      <c r="BK224" s="158"/>
      <c r="BL224" s="158"/>
      <c r="BM224" s="158"/>
      <c r="BN224" s="158"/>
      <c r="BO224" s="158"/>
      <c r="BP224" s="158"/>
      <c r="BQ224" s="158"/>
      <c r="BR224" s="158"/>
      <c r="BS224" s="158"/>
      <c r="BT224" s="158"/>
      <c r="BU224" s="158"/>
      <c r="BV224" s="158"/>
      <c r="BW224" s="158"/>
      <c r="BX224" s="158"/>
      <c r="BY224" s="158"/>
      <c r="BZ224" s="158"/>
      <c r="CA224" s="158"/>
      <c r="CB224" s="158"/>
      <c r="CC224" s="158"/>
      <c r="CD224" s="158"/>
      <c r="CE224" s="158"/>
      <c r="CF224" s="158"/>
      <c r="CG224" s="158"/>
      <c r="CH224" s="158"/>
      <c r="CI224" s="158"/>
      <c r="CJ224" s="158"/>
      <c r="CK224" s="158"/>
      <c r="CL224" s="158"/>
      <c r="CM224" s="158"/>
      <c r="CN224" s="158"/>
      <c r="CO224" s="158"/>
      <c r="CP224" s="158"/>
      <c r="CQ224" s="158"/>
      <c r="CR224" s="158"/>
      <c r="CS224" s="158"/>
      <c r="CT224" s="158"/>
      <c r="CU224" s="158"/>
      <c r="CV224" s="158"/>
      <c r="CW224" s="158"/>
      <c r="CX224" s="158"/>
      <c r="CY224" s="158"/>
      <c r="CZ224" s="158"/>
      <c r="DA224" s="158"/>
    </row>
    <row r="225" spans="36:105" ht="12.75">
      <c r="AJ225" s="158"/>
      <c r="AK225" s="158"/>
      <c r="AL225" s="158"/>
      <c r="AM225" s="158"/>
      <c r="AN225" s="158"/>
      <c r="AO225" s="217"/>
      <c r="AP225" s="158"/>
      <c r="AQ225" s="158"/>
      <c r="AR225" s="158"/>
      <c r="AS225" s="158"/>
      <c r="AT225" s="158"/>
      <c r="AU225" s="158"/>
      <c r="AV225" s="158"/>
      <c r="AW225" s="158"/>
      <c r="AX225" s="158"/>
      <c r="AY225" s="158"/>
      <c r="AZ225" s="158"/>
      <c r="BA225" s="158"/>
      <c r="BB225" s="158"/>
      <c r="BC225" s="158"/>
      <c r="BD225" s="158"/>
      <c r="BE225" s="231"/>
      <c r="BF225" s="231"/>
      <c r="BG225" s="231"/>
      <c r="BH225" s="158"/>
      <c r="BI225" s="158"/>
      <c r="BJ225" s="158"/>
      <c r="BK225" s="158"/>
      <c r="BL225" s="158"/>
      <c r="BM225" s="158"/>
      <c r="BN225" s="158"/>
      <c r="BO225" s="158"/>
      <c r="BP225" s="158"/>
      <c r="BQ225" s="158"/>
      <c r="BR225" s="158"/>
      <c r="BS225" s="158"/>
      <c r="BT225" s="158"/>
      <c r="BU225" s="158"/>
      <c r="BV225" s="158"/>
      <c r="BW225" s="158"/>
      <c r="BX225" s="158"/>
      <c r="BY225" s="158"/>
      <c r="BZ225" s="158"/>
      <c r="CA225" s="158"/>
      <c r="CB225" s="158"/>
      <c r="CC225" s="158"/>
      <c r="CD225" s="158"/>
      <c r="CE225" s="158"/>
      <c r="CF225" s="158"/>
      <c r="CG225" s="158"/>
      <c r="CH225" s="158"/>
      <c r="CI225" s="158"/>
      <c r="CJ225" s="158"/>
      <c r="CK225" s="158"/>
      <c r="CL225" s="158"/>
      <c r="CM225" s="158"/>
      <c r="CN225" s="158"/>
      <c r="CO225" s="158"/>
      <c r="CP225" s="158"/>
      <c r="CQ225" s="158"/>
      <c r="CR225" s="158"/>
      <c r="CS225" s="158"/>
      <c r="CT225" s="158"/>
      <c r="CU225" s="158"/>
      <c r="CV225" s="158"/>
      <c r="CW225" s="158"/>
      <c r="CX225" s="158"/>
      <c r="CY225" s="158"/>
      <c r="CZ225" s="158"/>
      <c r="DA225" s="158"/>
    </row>
    <row r="226" spans="36:105" ht="12.75">
      <c r="AJ226" s="158"/>
      <c r="AK226" s="158"/>
      <c r="AL226" s="158"/>
      <c r="AM226" s="158"/>
      <c r="AN226" s="158"/>
      <c r="AO226" s="217"/>
      <c r="AP226" s="158"/>
      <c r="AQ226" s="158"/>
      <c r="AR226" s="158"/>
      <c r="AS226" s="158"/>
      <c r="AT226" s="158"/>
      <c r="AU226" s="158"/>
      <c r="AV226" s="158"/>
      <c r="AW226" s="158"/>
      <c r="AX226" s="158"/>
      <c r="AY226" s="158"/>
      <c r="AZ226" s="158"/>
      <c r="BA226" s="158"/>
      <c r="BB226" s="158"/>
      <c r="BC226" s="158"/>
      <c r="BD226" s="158"/>
      <c r="BE226" s="231"/>
      <c r="BF226" s="231"/>
      <c r="BG226" s="231"/>
      <c r="BH226" s="158"/>
      <c r="BI226" s="158"/>
      <c r="BJ226" s="158"/>
      <c r="BK226" s="158"/>
      <c r="BL226" s="158"/>
      <c r="BM226" s="158"/>
      <c r="BN226" s="158"/>
      <c r="BO226" s="158"/>
      <c r="BP226" s="158"/>
      <c r="BQ226" s="158"/>
      <c r="BR226" s="158"/>
      <c r="BS226" s="158"/>
      <c r="BT226" s="158"/>
      <c r="BU226" s="158"/>
      <c r="BV226" s="158"/>
      <c r="BW226" s="158"/>
      <c r="BX226" s="158"/>
      <c r="BY226" s="158"/>
      <c r="BZ226" s="158"/>
      <c r="CA226" s="158"/>
      <c r="CB226" s="158"/>
      <c r="CC226" s="158"/>
      <c r="CD226" s="158"/>
      <c r="CE226" s="158"/>
      <c r="CF226" s="158"/>
      <c r="CG226" s="158"/>
      <c r="CH226" s="158"/>
      <c r="CI226" s="158"/>
      <c r="CJ226" s="158"/>
      <c r="CK226" s="158"/>
      <c r="CL226" s="158"/>
      <c r="CM226" s="158"/>
      <c r="CN226" s="158"/>
      <c r="CO226" s="158"/>
      <c r="CP226" s="158"/>
      <c r="CQ226" s="158"/>
      <c r="CR226" s="158"/>
      <c r="CS226" s="158"/>
      <c r="CT226" s="158"/>
      <c r="CU226" s="158"/>
      <c r="CV226" s="158"/>
      <c r="CW226" s="158"/>
      <c r="CX226" s="158"/>
      <c r="CY226" s="158"/>
      <c r="CZ226" s="158"/>
      <c r="DA226" s="158"/>
    </row>
    <row r="227" spans="36:105" ht="12.75">
      <c r="AJ227" s="158"/>
      <c r="AK227" s="158"/>
      <c r="AL227" s="158"/>
      <c r="AM227" s="158"/>
      <c r="AN227" s="158"/>
      <c r="AO227" s="217"/>
      <c r="AP227" s="158"/>
      <c r="AQ227" s="158"/>
      <c r="AR227" s="158"/>
      <c r="AS227" s="158"/>
      <c r="AT227" s="158"/>
      <c r="AU227" s="158"/>
      <c r="AV227" s="158"/>
      <c r="AW227" s="158"/>
      <c r="AX227" s="158"/>
      <c r="AY227" s="158"/>
      <c r="AZ227" s="158"/>
      <c r="BA227" s="158"/>
      <c r="BB227" s="158"/>
      <c r="BC227" s="158"/>
      <c r="BD227" s="158"/>
      <c r="BE227" s="231"/>
      <c r="BF227" s="231"/>
      <c r="BG227" s="231"/>
      <c r="BH227" s="158"/>
      <c r="BI227" s="158"/>
      <c r="BJ227" s="158"/>
      <c r="BK227" s="158"/>
      <c r="BL227" s="158"/>
      <c r="BM227" s="158"/>
      <c r="BN227" s="158"/>
      <c r="BO227" s="158"/>
      <c r="BP227" s="158"/>
      <c r="BQ227" s="158"/>
      <c r="BR227" s="158"/>
      <c r="BS227" s="158"/>
      <c r="BT227" s="158"/>
      <c r="BU227" s="158"/>
      <c r="BV227" s="158"/>
      <c r="BW227" s="158"/>
      <c r="BX227" s="158"/>
      <c r="BY227" s="158"/>
      <c r="BZ227" s="158"/>
      <c r="CA227" s="158"/>
      <c r="CB227" s="158"/>
      <c r="CC227" s="158"/>
      <c r="CD227" s="158"/>
      <c r="CE227" s="158"/>
      <c r="CF227" s="158"/>
      <c r="CG227" s="158"/>
      <c r="CH227" s="158"/>
      <c r="CI227" s="158"/>
      <c r="CJ227" s="158"/>
      <c r="CK227" s="158"/>
      <c r="CL227" s="158"/>
      <c r="CM227" s="158"/>
      <c r="CN227" s="158"/>
      <c r="CO227" s="158"/>
      <c r="CP227" s="158"/>
      <c r="CQ227" s="158"/>
      <c r="CR227" s="158"/>
      <c r="CS227" s="158"/>
      <c r="CT227" s="158"/>
      <c r="CU227" s="158"/>
      <c r="CV227" s="158"/>
      <c r="CW227" s="158"/>
      <c r="CX227" s="158"/>
      <c r="CY227" s="158"/>
      <c r="CZ227" s="158"/>
      <c r="DA227" s="158"/>
    </row>
    <row r="228" spans="36:105" ht="12.75">
      <c r="AJ228" s="158"/>
      <c r="AK228" s="158"/>
      <c r="AL228" s="158"/>
      <c r="AM228" s="158"/>
      <c r="AN228" s="158"/>
      <c r="AO228" s="217"/>
      <c r="AP228" s="158"/>
      <c r="AQ228" s="158"/>
      <c r="AR228" s="158"/>
      <c r="AS228" s="158"/>
      <c r="AT228" s="158"/>
      <c r="AU228" s="158"/>
      <c r="AV228" s="158"/>
      <c r="AW228" s="158"/>
      <c r="AX228" s="158"/>
      <c r="AY228" s="158"/>
      <c r="AZ228" s="158"/>
      <c r="BA228" s="158"/>
      <c r="BB228" s="158"/>
      <c r="BC228" s="158"/>
      <c r="BD228" s="158"/>
      <c r="BE228" s="231"/>
      <c r="BF228" s="231"/>
      <c r="BG228" s="231"/>
      <c r="BH228" s="158"/>
      <c r="BI228" s="158"/>
      <c r="BJ228" s="158"/>
      <c r="BK228" s="158"/>
      <c r="BL228" s="158"/>
      <c r="BM228" s="158"/>
      <c r="BN228" s="158"/>
      <c r="BO228" s="158"/>
      <c r="BP228" s="158"/>
      <c r="BQ228" s="158"/>
      <c r="BR228" s="158"/>
      <c r="BS228" s="158"/>
      <c r="BT228" s="158"/>
      <c r="BU228" s="158"/>
      <c r="BV228" s="158"/>
      <c r="BW228" s="158"/>
      <c r="BX228" s="158"/>
      <c r="BY228" s="158"/>
      <c r="BZ228" s="158"/>
      <c r="CA228" s="158"/>
      <c r="CB228" s="158"/>
      <c r="CC228" s="158"/>
      <c r="CD228" s="158"/>
      <c r="CE228" s="158"/>
      <c r="CF228" s="158"/>
      <c r="CG228" s="158"/>
      <c r="CH228" s="158"/>
      <c r="CI228" s="158"/>
      <c r="CJ228" s="158"/>
      <c r="CK228" s="158"/>
      <c r="CL228" s="158"/>
      <c r="CM228" s="158"/>
      <c r="CN228" s="158"/>
      <c r="CO228" s="158"/>
      <c r="CP228" s="158"/>
      <c r="CQ228" s="158"/>
      <c r="CR228" s="158"/>
      <c r="CS228" s="158"/>
      <c r="CT228" s="158"/>
      <c r="CU228" s="158"/>
      <c r="CV228" s="158"/>
      <c r="CW228" s="158"/>
      <c r="CX228" s="158"/>
      <c r="CY228" s="158"/>
      <c r="CZ228" s="158"/>
      <c r="DA228" s="158"/>
    </row>
  </sheetData>
  <sheetProtection/>
  <mergeCells count="35">
    <mergeCell ref="BE4:BG4"/>
    <mergeCell ref="H4:J4"/>
    <mergeCell ref="AO5:AY5"/>
    <mergeCell ref="A63:R63"/>
    <mergeCell ref="H5:AN5"/>
    <mergeCell ref="N6:N7"/>
    <mergeCell ref="X6:X7"/>
    <mergeCell ref="L6:L7"/>
    <mergeCell ref="AZ5:BG5"/>
    <mergeCell ref="AO6:AQ6"/>
    <mergeCell ref="C65:O65"/>
    <mergeCell ref="A65:B65"/>
    <mergeCell ref="K6:K7"/>
    <mergeCell ref="Q6:Q7"/>
    <mergeCell ref="A5:A7"/>
    <mergeCell ref="D5:D7"/>
    <mergeCell ref="P6:P7"/>
    <mergeCell ref="AR6:AT6"/>
    <mergeCell ref="B5:B7"/>
    <mergeCell ref="C4:D4"/>
    <mergeCell ref="R6:R7"/>
    <mergeCell ref="H6:J6"/>
    <mergeCell ref="M6:M7"/>
    <mergeCell ref="O6:O7"/>
    <mergeCell ref="C5:C7"/>
    <mergeCell ref="AI6:AI7"/>
    <mergeCell ref="B2:AM2"/>
    <mergeCell ref="T6:T7"/>
    <mergeCell ref="Y6:AH6"/>
    <mergeCell ref="F5:F7"/>
    <mergeCell ref="AJ6:AN6"/>
    <mergeCell ref="B3:AH3"/>
    <mergeCell ref="U6:U7"/>
    <mergeCell ref="V6:V7"/>
    <mergeCell ref="E4:F4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cheskidova</cp:lastModifiedBy>
  <cp:lastPrinted>2014-05-28T12:48:54Z</cp:lastPrinted>
  <dcterms:created xsi:type="dcterms:W3CDTF">2007-11-09T11:35:30Z</dcterms:created>
  <dcterms:modified xsi:type="dcterms:W3CDTF">2014-06-10T04:42:23Z</dcterms:modified>
  <cp:category/>
  <cp:version/>
  <cp:contentType/>
  <cp:contentStatus/>
</cp:coreProperties>
</file>