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<sst xmlns="http://schemas.openxmlformats.org/spreadsheetml/2006/main" count="364" uniqueCount="164">
  <si>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</si>
  <si>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</si>
  <si>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</si>
  <si>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</si>
  <si>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</si>
  <si>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</si>
  <si>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</si>
  <si>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</si>
  <si>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</si>
  <si>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</si>
  <si>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</si>
  <si>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</si>
  <si>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</si>
  <si>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</si>
  <si>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</si>
  <si>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</si>
  <si>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</si>
  <si>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</si>
  <si>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</si>
  <si>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</si>
  <si>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</si>
  <si>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</si>
  <si>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</si>
  <si>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</si>
  <si>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</si>
  <si>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</si>
  <si>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</si>
  <si>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</si>
  <si>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</si>
  <si>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</si>
  <si>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</si>
  <si>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</si>
  <si>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</si>
  <si>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</si>
  <si>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</si>
  <si>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</si>
  <si>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</si>
  <si>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</si>
  <si>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</si>
  <si>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</si>
  <si>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</si>
  <si>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</si>
  <si>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</si>
  <si>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</si>
  <si>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</si>
  <si>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</si>
  <si>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</si>
  <si>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</si>
  <si>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</si>
  <si>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</si>
  <si>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</si>
  <si>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</si>
  <si>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</si>
  <si>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</si>
  <si>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</si>
  <si>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</si>
  <si>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</si>
  <si>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</si>
  <si>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</si>
  <si>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</si>
  <si>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</si>
  <si>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</si>
  <si>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</si>
  <si>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</si>
  <si>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</si>
  <si>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</si>
  <si>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</si>
  <si>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</si>
  <si>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</si>
  <si>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</si>
  <si>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</si>
  <si>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</si>
  <si>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</si>
  <si>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</si>
  <si>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</si>
  <si>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</si>
  <si>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</si>
  <si>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</si>
  <si>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</si>
  <si>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</si>
  <si>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</si>
  <si>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</si>
  <si>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</si>
  <si>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</si>
  <si>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</si>
  <si>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</si>
  <si>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</si>
  <si>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</si>
  <si>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</si>
  <si>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</si>
  <si>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</si>
  <si>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</si>
  <si>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</si>
  <si>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</si>
  <si>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</si>
  <si>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</si>
  <si>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</si>
  <si>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</si>
  <si>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</si>
  <si>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</si>
  <si>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</si>
  <si>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</si>
  <si>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</si>
  <si>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</si>
  <si>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</si>
  <si>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</si>
  <si>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</si>
  <si>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</si>
  <si>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</si>
  <si>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</si>
  <si>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</si>
  <si>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</si>
  <si>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</si>
  <si>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</si>
  <si>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</si>
  <si>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</si>
  <si>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</si>
  <si>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</si>
  <si>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</si>
  <si>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</si>
  <si>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</si>
  <si>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</si>
  <si>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</si>
  <si>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</si>
  <si>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</si>
  <si>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</si>
  <si>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</si>
  <si>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</si>
  <si>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</si>
  <si>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</si>
  <si>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</si>
  <si>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</si>
  <si>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</si>
  <si>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</si>
  <si>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</si>
  <si>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</si>
  <si>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</si>
  <si>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</si>
  <si>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</si>
  <si>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</si>
  <si>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</si>
  <si>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</si>
  <si>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</si>
  <si>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</si>
  <si>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</si>
  <si>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</si>
  <si>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</si>
  <si>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</si>
  <si>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</si>
  <si>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</si>
  <si>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</si>
  <si>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</si>
  <si>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</si>
  <si>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</si>
  <si>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</si>
  <si>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</si>
  <si>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</si>
  <si>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</si>
  <si>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Факт , т</t>
  </si>
  <si>
    <t>3а</t>
  </si>
  <si>
    <t>ВСЕГО количество горячей воды по ОДПУ , (м3), гр 3а*1,022</t>
  </si>
  <si>
    <t xml:space="preserve">РАСЧЕТ КОММУНАЛЬНЫХ УСЛУГ ПО ГВС за  НОЯБРЬ  2014 года </t>
  </si>
  <si>
    <t xml:space="preserve"> </t>
  </si>
  <si>
    <t>( ПО СРЕДНЕМУ)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</si>
</sst>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39" borderId="10" xfId="0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13" fillId="36" borderId="19" xfId="0" applyFont="1" applyFill="1" applyBorder="1" applyAlignment="1">
      <alignment horizontal="left"/>
    </xf>
    <xf numFmtId="0" fontId="13" fillId="36" borderId="13" xfId="0" applyFont="1" applyFill="1" applyBorder="1" applyAlignment="1">
      <alignment horizontal="left"/>
    </xf>
    <xf numFmtId="0" fontId="16" fillId="39" borderId="20" xfId="0" applyFont="1" applyFill="1" applyBorder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172" fontId="15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3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 vertical="center"/>
    </xf>
    <xf numFmtId="166" fontId="13" fillId="39" borderId="10" xfId="0" applyNumberFormat="1" applyFont="1" applyFill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1" fontId="19" fillId="39" borderId="10" xfId="0" applyNumberFormat="1" applyFont="1" applyFill="1" applyBorder="1" applyAlignment="1">
      <alignment horizontal="center" wrapText="1"/>
    </xf>
    <xf numFmtId="172" fontId="18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0" fontId="0" fillId="0" borderId="38" xfId="52" applyNumberFormat="1" applyFont="1" applyFill="1" applyBorder="1" applyAlignment="1">
      <alignment horizontal="center"/>
      <protection/>
    </xf>
    <xf numFmtId="4" fontId="14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171" fontId="0" fillId="39" borderId="10" xfId="0" applyNumberFormat="1" applyFill="1" applyBorder="1" applyAlignment="1">
      <alignment horizontal="center" wrapText="1"/>
    </xf>
    <xf numFmtId="4" fontId="0" fillId="0" borderId="38" xfId="53" applyNumberFormat="1" applyFont="1" applyFill="1" applyBorder="1" applyAlignment="1">
      <alignment horizontal="center"/>
      <protection/>
    </xf>
    <xf numFmtId="0" fontId="6" fillId="39" borderId="0" xfId="0" applyFont="1" applyFill="1" applyAlignment="1">
      <alignment horizontal="center"/>
    </xf>
    <xf numFmtId="0" fontId="0" fillId="39" borderId="38" xfId="5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0" borderId="38" xfId="53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6" fillId="39" borderId="13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179" fontId="0" fillId="0" borderId="38" xfId="53" applyNumberFormat="1" applyFont="1" applyFill="1" applyBorder="1" applyAlignment="1">
      <alignment horizontal="center"/>
      <protection/>
    </xf>
    <xf numFmtId="167" fontId="0" fillId="0" borderId="38" xfId="53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center"/>
    </xf>
    <xf numFmtId="0" fontId="0" fillId="39" borderId="38" xfId="53" applyFont="1" applyFill="1" applyBorder="1" applyAlignment="1">
      <alignment horizontal="center"/>
      <protection/>
    </xf>
    <xf numFmtId="166" fontId="1" fillId="39" borderId="14" xfId="0" applyNumberFormat="1" applyFont="1" applyFill="1" applyBorder="1" applyAlignment="1">
      <alignment horizontal="center"/>
    </xf>
    <xf numFmtId="4" fontId="0" fillId="39" borderId="38" xfId="53" applyNumberFormat="1" applyFont="1" applyFill="1" applyBorder="1" applyAlignment="1">
      <alignment horizontal="center"/>
      <protection/>
    </xf>
    <xf numFmtId="0" fontId="0" fillId="39" borderId="10" xfId="0" applyFont="1" applyFill="1" applyBorder="1" applyAlignment="1">
      <alignment horizontal="center"/>
    </xf>
    <xf numFmtId="164" fontId="14" fillId="39" borderId="10" xfId="0" applyNumberFormat="1" applyFont="1" applyFill="1" applyBorder="1" applyAlignment="1">
      <alignment horizontal="center"/>
    </xf>
    <xf numFmtId="165" fontId="14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left"/>
    </xf>
    <xf numFmtId="0" fontId="13" fillId="39" borderId="10" xfId="0" applyFont="1" applyFill="1" applyBorder="1" applyAlignment="1">
      <alignment horizontal="center" wrapText="1"/>
    </xf>
    <xf numFmtId="0" fontId="13" fillId="39" borderId="41" xfId="0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39" borderId="41" xfId="0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16" fillId="39" borderId="10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6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6" fillId="39" borderId="48" xfId="0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0" fillId="39" borderId="0" xfId="0" applyFill="1" applyAlignment="1">
      <alignment wrapText="1"/>
    </xf>
    <xf numFmtId="0" fontId="13" fillId="39" borderId="11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0" fontId="0" fillId="39" borderId="48" xfId="0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1" t="s">
        <v>96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14:15" ht="12.75">
      <c r="N6">
        <v>24.91</v>
      </c>
      <c r="O6">
        <v>210.51</v>
      </c>
    </row>
    <row r="7" spans="1:48" ht="13.5" customHeight="1" thickBot="1">
      <c r="A7" s="287" t="s">
        <v>0</v>
      </c>
      <c r="B7" s="287" t="s">
        <v>1</v>
      </c>
      <c r="C7" s="287" t="s">
        <v>77</v>
      </c>
      <c r="D7" s="292" t="s">
        <v>6</v>
      </c>
      <c r="E7" s="293"/>
      <c r="F7" s="294"/>
      <c r="G7" s="287" t="s">
        <v>59</v>
      </c>
      <c r="H7" s="287" t="s">
        <v>90</v>
      </c>
      <c r="I7" s="12"/>
      <c r="J7" s="295"/>
      <c r="K7" s="295"/>
      <c r="L7" s="295"/>
      <c r="M7" s="310" t="s">
        <v>5</v>
      </c>
      <c r="N7" s="311"/>
      <c r="O7" s="311"/>
      <c r="P7" s="311"/>
      <c r="Q7" s="312"/>
      <c r="R7" s="312"/>
      <c r="S7" s="313"/>
      <c r="T7" s="308" t="s">
        <v>87</v>
      </c>
      <c r="U7" s="305" t="s">
        <v>7</v>
      </c>
      <c r="V7" s="306"/>
      <c r="W7" s="307"/>
      <c r="X7" s="296" t="s">
        <v>11</v>
      </c>
      <c r="Y7" s="297"/>
      <c r="Z7" s="297"/>
      <c r="AA7" s="298"/>
      <c r="AB7" s="298"/>
      <c r="AC7" s="298"/>
      <c r="AD7" s="298"/>
      <c r="AE7" s="299"/>
      <c r="AF7" s="71"/>
      <c r="AG7" s="58"/>
      <c r="AH7" s="58"/>
      <c r="AI7" s="58"/>
      <c r="AJ7" s="97"/>
      <c r="AK7" s="97"/>
      <c r="AL7" s="300" t="s">
        <v>63</v>
      </c>
      <c r="AM7" s="301"/>
      <c r="AN7" s="301"/>
      <c r="AO7" s="301"/>
      <c r="AP7" s="301"/>
      <c r="AQ7" s="302"/>
      <c r="AR7" s="95"/>
      <c r="AS7" s="134"/>
      <c r="AT7" s="289" t="s">
        <v>88</v>
      </c>
      <c r="AU7" s="287" t="s">
        <v>0</v>
      </c>
      <c r="AV7" s="287" t="s">
        <v>1</v>
      </c>
    </row>
    <row r="8" spans="1:48" ht="100.5" customHeight="1">
      <c r="A8" s="288"/>
      <c r="B8" s="288"/>
      <c r="C8" s="288"/>
      <c r="D8" s="12" t="s">
        <v>2</v>
      </c>
      <c r="E8" s="12" t="s">
        <v>3</v>
      </c>
      <c r="F8" s="10" t="s">
        <v>10</v>
      </c>
      <c r="G8" s="288"/>
      <c r="H8" s="288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09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0"/>
      <c r="AU8" s="288"/>
      <c r="AV8" s="288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03" t="s">
        <v>91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28"/>
  <sheetViews>
    <sheetView tabSelected="1" zoomScalePageLayoutView="0" workbookViewId="0" topLeftCell="AT28">
      <selection activeCell="K71" sqref="K71:K72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5" width="18.25390625" style="0" customWidth="1"/>
    <col min="6" max="6" width="14.375" style="0" customWidth="1"/>
    <col min="7" max="7" width="14.375" style="213" customWidth="1"/>
    <col min="8" max="10" width="12.125" style="213" customWidth="1"/>
    <col min="11" max="16" width="11.625" style="0" customWidth="1"/>
    <col min="17" max="17" width="9.125" style="213" customWidth="1"/>
    <col min="18" max="18" width="11.75390625" style="0" customWidth="1"/>
    <col min="19" max="19" width="15.75390625" style="0" customWidth="1"/>
    <col min="20" max="20" width="14.25390625" style="213" customWidth="1"/>
    <col min="21" max="21" width="14.75390625" style="0" customWidth="1"/>
    <col min="22" max="23" width="19.625" style="0" customWidth="1"/>
    <col min="24" max="24" width="24.00390625" style="0" customWidth="1"/>
    <col min="25" max="26" width="12.25390625" style="0" customWidth="1"/>
    <col min="27" max="27" width="16.25390625" style="0" customWidth="1"/>
    <col min="28" max="28" width="14.625" style="0" customWidth="1"/>
    <col min="29" max="29" width="16.75390625" style="213" customWidth="1"/>
    <col min="30" max="32" width="12.25390625" style="0" customWidth="1"/>
    <col min="33" max="33" width="11.75390625" style="0" customWidth="1"/>
    <col min="34" max="34" width="12.00390625" style="0" hidden="1" customWidth="1"/>
    <col min="35" max="38" width="11.25390625" style="0" customWidth="1"/>
    <col min="39" max="39" width="11.375" style="0" customWidth="1"/>
    <col min="40" max="40" width="11.375" style="213" customWidth="1"/>
    <col min="41" max="41" width="11.375" style="0" customWidth="1"/>
    <col min="42" max="46" width="11.25390625" style="0" customWidth="1"/>
    <col min="47" max="49" width="13.625" style="0" customWidth="1"/>
    <col min="50" max="50" width="11.25390625" style="0" customWidth="1"/>
    <col min="51" max="51" width="22.125" style="0" customWidth="1"/>
    <col min="52" max="52" width="11.25390625" style="0" hidden="1" customWidth="1"/>
    <col min="53" max="53" width="11.25390625" style="0" customWidth="1"/>
    <col min="54" max="55" width="12.125" style="0" customWidth="1"/>
    <col min="56" max="58" width="12.125" style="213" customWidth="1"/>
    <col min="59" max="59" width="12.125" style="0" customWidth="1"/>
    <col min="60" max="60" width="12.125" style="213" customWidth="1"/>
    <col min="61" max="62" width="12.125" style="0" customWidth="1"/>
    <col min="65" max="67" width="11.75390625" style="0" customWidth="1"/>
    <col min="68" max="68" width="10.875" style="0" customWidth="1"/>
    <col min="69" max="69" width="11.375" style="0" customWidth="1"/>
    <col min="70" max="70" width="12.75390625" style="0" customWidth="1"/>
    <col min="71" max="71" width="11.375" style="0" customWidth="1"/>
    <col min="74" max="74" width="10.625" style="0" customWidth="1"/>
    <col min="75" max="75" width="10.00390625" style="0" customWidth="1"/>
    <col min="76" max="76" width="10.75390625" style="0" customWidth="1"/>
    <col min="77" max="77" width="11.625" style="0" customWidth="1"/>
    <col min="79" max="79" width="10.375" style="0" customWidth="1"/>
    <col min="87" max="87" width="10.125" style="0" customWidth="1"/>
    <col min="92" max="92" width="11.875" style="0" customWidth="1"/>
    <col min="93" max="93" width="12.25390625" style="0" customWidth="1"/>
    <col min="97" max="97" width="11.375" style="0" bestFit="1" customWidth="1"/>
    <col min="98" max="98" width="9.375" style="0" bestFit="1" customWidth="1"/>
    <col min="99" max="99" width="11.375" style="0" bestFit="1" customWidth="1"/>
  </cols>
  <sheetData>
    <row r="1" ht="12.75">
      <c r="A1" t="s">
        <v>162</v>
      </c>
    </row>
    <row r="2" spans="2:38" ht="18">
      <c r="B2" s="314" t="s">
        <v>161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</row>
    <row r="3" spans="2:38" ht="18">
      <c r="B3" s="314" t="s">
        <v>111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157"/>
      <c r="AJ3" s="157"/>
      <c r="AK3" s="157"/>
      <c r="AL3" s="157"/>
    </row>
    <row r="4" spans="2:58" ht="18.75" thickBot="1">
      <c r="B4" s="157" t="s">
        <v>149</v>
      </c>
      <c r="C4" s="327" t="s">
        <v>163</v>
      </c>
      <c r="D4" s="327"/>
      <c r="E4" s="327"/>
      <c r="F4" s="327"/>
      <c r="G4" s="350"/>
      <c r="H4" s="351"/>
      <c r="I4" s="351"/>
      <c r="J4" s="351"/>
      <c r="K4" s="157"/>
      <c r="L4" s="157"/>
      <c r="M4" s="157"/>
      <c r="N4" s="157"/>
      <c r="O4" s="157"/>
      <c r="P4" s="157"/>
      <c r="Q4" s="261"/>
      <c r="R4" s="157"/>
      <c r="S4" s="157"/>
      <c r="T4" s="261"/>
      <c r="U4" s="157"/>
      <c r="V4" s="157"/>
      <c r="W4" s="157"/>
      <c r="X4" s="161"/>
      <c r="Y4" s="161"/>
      <c r="Z4" s="161"/>
      <c r="AA4" s="161"/>
      <c r="AB4" s="161"/>
      <c r="AC4" s="158"/>
      <c r="AD4" s="161"/>
      <c r="AE4" s="161"/>
      <c r="AF4" s="161"/>
      <c r="AG4" s="161"/>
      <c r="AH4" s="161"/>
      <c r="AI4" s="157"/>
      <c r="AJ4" s="157"/>
      <c r="AK4" s="157"/>
      <c r="AL4" s="157"/>
      <c r="BD4" s="359"/>
      <c r="BE4" s="359"/>
      <c r="BF4" s="359"/>
    </row>
    <row r="5" spans="1:104" ht="13.5" customHeight="1" thickBot="1">
      <c r="A5" s="339" t="s">
        <v>0</v>
      </c>
      <c r="B5" s="320" t="s">
        <v>1</v>
      </c>
      <c r="C5" s="334" t="s">
        <v>98</v>
      </c>
      <c r="D5" s="320" t="s">
        <v>99</v>
      </c>
      <c r="E5" s="246"/>
      <c r="F5" s="320" t="s">
        <v>102</v>
      </c>
      <c r="G5" s="356"/>
      <c r="H5" s="343" t="s">
        <v>5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5"/>
      <c r="AN5" s="328" t="s">
        <v>7</v>
      </c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49" t="s">
        <v>7</v>
      </c>
      <c r="AZ5" s="349"/>
      <c r="BA5" s="349"/>
      <c r="BB5" s="349"/>
      <c r="BC5" s="349"/>
      <c r="BD5" s="349"/>
      <c r="BE5" s="349"/>
      <c r="BF5" s="349"/>
      <c r="BG5" s="2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</row>
    <row r="6" spans="1:104" ht="12.75" customHeight="1">
      <c r="A6" s="340"/>
      <c r="B6" s="321"/>
      <c r="C6" s="335"/>
      <c r="D6" s="321"/>
      <c r="E6" s="247"/>
      <c r="F6" s="321"/>
      <c r="G6" s="285"/>
      <c r="H6" s="331" t="s">
        <v>103</v>
      </c>
      <c r="I6" s="331"/>
      <c r="J6" s="331"/>
      <c r="K6" s="315" t="s">
        <v>104</v>
      </c>
      <c r="L6" s="332" t="s">
        <v>126</v>
      </c>
      <c r="M6" s="332" t="s">
        <v>127</v>
      </c>
      <c r="N6" s="346" t="s">
        <v>135</v>
      </c>
      <c r="O6" s="315" t="s">
        <v>112</v>
      </c>
      <c r="P6" s="326" t="s">
        <v>113</v>
      </c>
      <c r="Q6" s="315" t="s">
        <v>105</v>
      </c>
      <c r="R6" s="315" t="s">
        <v>106</v>
      </c>
      <c r="S6" s="225"/>
      <c r="T6" s="315" t="s">
        <v>107</v>
      </c>
      <c r="U6" s="315" t="s">
        <v>115</v>
      </c>
      <c r="V6" s="326" t="s">
        <v>116</v>
      </c>
      <c r="W6" s="269"/>
      <c r="X6" s="348" t="s">
        <v>1</v>
      </c>
      <c r="Y6" s="316" t="s">
        <v>120</v>
      </c>
      <c r="Z6" s="317"/>
      <c r="AA6" s="317"/>
      <c r="AB6" s="317"/>
      <c r="AC6" s="317"/>
      <c r="AD6" s="317"/>
      <c r="AE6" s="317"/>
      <c r="AF6" s="317"/>
      <c r="AG6" s="318"/>
      <c r="AH6" s="319"/>
      <c r="AI6" s="323" t="s">
        <v>121</v>
      </c>
      <c r="AJ6" s="324"/>
      <c r="AK6" s="324"/>
      <c r="AL6" s="324"/>
      <c r="AM6" s="325"/>
      <c r="AN6" s="349" t="s">
        <v>139</v>
      </c>
      <c r="AO6" s="349"/>
      <c r="AP6" s="349"/>
      <c r="AQ6" s="328" t="s">
        <v>138</v>
      </c>
      <c r="AR6" s="329"/>
      <c r="AS6" s="330"/>
      <c r="AT6" s="177"/>
      <c r="AU6" s="177"/>
      <c r="AV6" s="245"/>
      <c r="AW6" s="216"/>
      <c r="AX6" s="177"/>
      <c r="AY6" s="209"/>
      <c r="AZ6" s="177"/>
      <c r="BA6" s="185"/>
      <c r="BB6" s="185"/>
      <c r="BC6" s="185"/>
      <c r="BD6" s="284"/>
      <c r="BE6" s="284"/>
      <c r="BF6" s="284"/>
      <c r="BG6" s="2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</row>
    <row r="7" spans="1:104" ht="108" customHeight="1">
      <c r="A7" s="341"/>
      <c r="B7" s="322"/>
      <c r="C7" s="336"/>
      <c r="D7" s="322"/>
      <c r="E7" s="248"/>
      <c r="F7" s="322"/>
      <c r="G7" s="286" t="s">
        <v>158</v>
      </c>
      <c r="H7" s="283" t="s">
        <v>160</v>
      </c>
      <c r="I7" s="283" t="s">
        <v>153</v>
      </c>
      <c r="J7" s="283" t="s">
        <v>152</v>
      </c>
      <c r="K7" s="315"/>
      <c r="L7" s="332"/>
      <c r="M7" s="333"/>
      <c r="N7" s="347"/>
      <c r="O7" s="315"/>
      <c r="P7" s="326"/>
      <c r="Q7" s="315"/>
      <c r="R7" s="315"/>
      <c r="S7" s="215" t="s">
        <v>114</v>
      </c>
      <c r="T7" s="315"/>
      <c r="U7" s="315"/>
      <c r="V7" s="326"/>
      <c r="W7" s="269"/>
      <c r="X7" s="348"/>
      <c r="Y7" s="226" t="s">
        <v>108</v>
      </c>
      <c r="Z7" s="215" t="s">
        <v>117</v>
      </c>
      <c r="AA7" s="251" t="s">
        <v>154</v>
      </c>
      <c r="AB7" s="251" t="s">
        <v>155</v>
      </c>
      <c r="AC7" s="282" t="s">
        <v>109</v>
      </c>
      <c r="AD7" s="215" t="s">
        <v>110</v>
      </c>
      <c r="AE7" s="215" t="s">
        <v>133</v>
      </c>
      <c r="AF7" s="215" t="s">
        <v>118</v>
      </c>
      <c r="AG7" s="196" t="s">
        <v>148</v>
      </c>
      <c r="AH7" s="196" t="s">
        <v>119</v>
      </c>
      <c r="AI7" s="226" t="s">
        <v>110</v>
      </c>
      <c r="AJ7" s="215" t="s">
        <v>122</v>
      </c>
      <c r="AK7" s="215" t="s">
        <v>123</v>
      </c>
      <c r="AL7" s="215" t="s">
        <v>124</v>
      </c>
      <c r="AM7" s="190" t="s">
        <v>125</v>
      </c>
      <c r="AN7" s="202" t="s">
        <v>128</v>
      </c>
      <c r="AO7" s="202" t="s">
        <v>145</v>
      </c>
      <c r="AP7" s="202" t="s">
        <v>144</v>
      </c>
      <c r="AQ7" s="217" t="s">
        <v>137</v>
      </c>
      <c r="AR7" s="217" t="s">
        <v>136</v>
      </c>
      <c r="AS7" s="202" t="s">
        <v>156</v>
      </c>
      <c r="AT7" s="218" t="s">
        <v>140</v>
      </c>
      <c r="AU7" s="218" t="s">
        <v>141</v>
      </c>
      <c r="AV7" s="249" t="s">
        <v>151</v>
      </c>
      <c r="AW7" s="207" t="s">
        <v>142</v>
      </c>
      <c r="AX7" s="207" t="s">
        <v>143</v>
      </c>
      <c r="AY7" s="204"/>
      <c r="AZ7" s="204"/>
      <c r="BA7" s="201" t="s">
        <v>129</v>
      </c>
      <c r="BB7" s="202" t="s">
        <v>146</v>
      </c>
      <c r="BC7" s="201" t="s">
        <v>147</v>
      </c>
      <c r="BD7" s="201" t="s">
        <v>131</v>
      </c>
      <c r="BE7" s="201" t="s">
        <v>130</v>
      </c>
      <c r="BF7" s="201" t="s">
        <v>132</v>
      </c>
      <c r="BG7" s="259" t="s">
        <v>157</v>
      </c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</row>
    <row r="8" spans="1:104" ht="15.75" thickBot="1">
      <c r="A8" s="163">
        <v>1</v>
      </c>
      <c r="B8" s="164">
        <v>2</v>
      </c>
      <c r="C8" s="164" t="s">
        <v>100</v>
      </c>
      <c r="D8" s="164" t="s">
        <v>101</v>
      </c>
      <c r="E8" s="164"/>
      <c r="F8" s="164">
        <v>3</v>
      </c>
      <c r="G8" s="227" t="s">
        <v>159</v>
      </c>
      <c r="H8" s="227">
        <v>4</v>
      </c>
      <c r="I8" s="227">
        <v>5</v>
      </c>
      <c r="J8" s="227">
        <v>6</v>
      </c>
      <c r="K8" s="211">
        <v>7</v>
      </c>
      <c r="L8" s="211">
        <v>8</v>
      </c>
      <c r="M8" s="211">
        <v>9</v>
      </c>
      <c r="N8" s="211" t="s">
        <v>134</v>
      </c>
      <c r="O8" s="211">
        <v>10</v>
      </c>
      <c r="P8" s="211">
        <v>11</v>
      </c>
      <c r="Q8" s="211">
        <v>12</v>
      </c>
      <c r="R8" s="211">
        <v>13</v>
      </c>
      <c r="S8" s="211">
        <v>14</v>
      </c>
      <c r="T8" s="211">
        <v>15</v>
      </c>
      <c r="U8" s="211">
        <v>16</v>
      </c>
      <c r="V8" s="228">
        <v>17</v>
      </c>
      <c r="W8" s="270"/>
      <c r="X8" s="229">
        <v>18</v>
      </c>
      <c r="Y8" s="230">
        <v>19</v>
      </c>
      <c r="Z8" s="211">
        <v>20</v>
      </c>
      <c r="AA8" s="211" t="s">
        <v>78</v>
      </c>
      <c r="AB8" s="211" t="s">
        <v>79</v>
      </c>
      <c r="AC8" s="211">
        <v>21</v>
      </c>
      <c r="AD8" s="211">
        <v>22</v>
      </c>
      <c r="AE8" s="211">
        <v>23</v>
      </c>
      <c r="AF8" s="211">
        <v>24</v>
      </c>
      <c r="AG8" s="229">
        <v>25</v>
      </c>
      <c r="AH8" s="231">
        <v>25</v>
      </c>
      <c r="AI8" s="191">
        <v>26</v>
      </c>
      <c r="AJ8" s="189">
        <v>27</v>
      </c>
      <c r="AK8" s="189">
        <v>28</v>
      </c>
      <c r="AL8" s="189">
        <v>29</v>
      </c>
      <c r="AM8" s="199">
        <v>30</v>
      </c>
      <c r="AN8" s="281">
        <v>31</v>
      </c>
      <c r="AO8" s="216">
        <v>32</v>
      </c>
      <c r="AP8" s="216">
        <v>33</v>
      </c>
      <c r="AQ8" s="219">
        <v>34</v>
      </c>
      <c r="AR8" s="219">
        <v>35</v>
      </c>
      <c r="AS8" s="219">
        <v>36</v>
      </c>
      <c r="AT8" s="220">
        <v>37</v>
      </c>
      <c r="AU8" s="219">
        <v>38</v>
      </c>
      <c r="AV8" s="245" t="s">
        <v>150</v>
      </c>
      <c r="AW8" s="205">
        <v>39</v>
      </c>
      <c r="AX8" s="205">
        <v>40</v>
      </c>
      <c r="AY8" s="205"/>
      <c r="AZ8" s="205"/>
      <c r="BA8" s="210">
        <v>41</v>
      </c>
      <c r="BB8" s="210">
        <v>42</v>
      </c>
      <c r="BC8" s="210">
        <v>36</v>
      </c>
      <c r="BD8" s="210">
        <v>37</v>
      </c>
      <c r="BE8" s="210">
        <v>38</v>
      </c>
      <c r="BF8" s="210">
        <v>39</v>
      </c>
      <c r="BG8" s="257">
        <v>40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</row>
    <row r="9" spans="1:104" ht="15.75">
      <c r="A9" s="165">
        <v>1</v>
      </c>
      <c r="B9" s="166" t="s">
        <v>12</v>
      </c>
      <c r="C9" s="264">
        <v>3178.7</v>
      </c>
      <c r="D9" s="176">
        <v>404.4</v>
      </c>
      <c r="E9" s="176">
        <f>C9+D9</f>
        <v>3583.1</v>
      </c>
      <c r="F9" s="43">
        <f>E9</f>
        <v>3583.1</v>
      </c>
      <c r="G9" s="352">
        <v>252.89</v>
      </c>
      <c r="H9" s="182">
        <f>G9*1.022</f>
        <v>258.45</v>
      </c>
      <c r="I9" s="170">
        <f>P9*D9+T9</f>
        <v>4.31</v>
      </c>
      <c r="J9" s="170">
        <f>H9-I9</f>
        <v>254.14</v>
      </c>
      <c r="K9" s="260">
        <v>128</v>
      </c>
      <c r="L9" s="200">
        <v>0.03</v>
      </c>
      <c r="M9" s="200">
        <v>302.8</v>
      </c>
      <c r="N9" s="200">
        <f>F9+M9</f>
        <v>3885.9</v>
      </c>
      <c r="O9" s="200">
        <f>L9*M9</f>
        <v>9.08</v>
      </c>
      <c r="P9" s="232">
        <f>O9/F9</f>
        <v>0.002534</v>
      </c>
      <c r="Q9" s="260">
        <v>60</v>
      </c>
      <c r="R9" s="260">
        <v>55.35</v>
      </c>
      <c r="S9" s="233">
        <f>K9-Q9</f>
        <v>68</v>
      </c>
      <c r="T9" s="357">
        <v>3.281</v>
      </c>
      <c r="U9" s="182">
        <f>H9-R9-T9-O9</f>
        <v>190.74</v>
      </c>
      <c r="V9" s="183">
        <f>U9/S9</f>
        <v>2.81</v>
      </c>
      <c r="W9" s="271"/>
      <c r="X9" s="234" t="s">
        <v>12</v>
      </c>
      <c r="Y9" s="235">
        <v>14.49</v>
      </c>
      <c r="Z9" s="236">
        <f>Y9*J9</f>
        <v>3682.49</v>
      </c>
      <c r="AA9" s="212">
        <f>AC9*J9/H9</f>
        <v>15.552</v>
      </c>
      <c r="AB9" s="212">
        <f>AC9*I9/H9</f>
        <v>0.264</v>
      </c>
      <c r="AC9" s="212">
        <v>15.816</v>
      </c>
      <c r="AD9" s="236">
        <v>1050.67</v>
      </c>
      <c r="AE9" s="170">
        <f>AD9*AA9</f>
        <v>16340.02</v>
      </c>
      <c r="AF9" s="236">
        <f>Z9+AE9</f>
        <v>20022.51</v>
      </c>
      <c r="AG9" s="253">
        <f>(AC9*AD9+H9*Y9)/H9</f>
        <v>78.79</v>
      </c>
      <c r="AH9" s="237">
        <f>AF9/J9</f>
        <v>78.79</v>
      </c>
      <c r="AI9" s="192">
        <v>1590.78</v>
      </c>
      <c r="AJ9" s="182">
        <f>AI9*AB9</f>
        <v>419.97</v>
      </c>
      <c r="AK9" s="182">
        <f>Y9*I9</f>
        <v>62.45</v>
      </c>
      <c r="AL9" s="188">
        <f>AK9+AJ9</f>
        <v>482.42</v>
      </c>
      <c r="AM9" s="200">
        <f>AL9/I9</f>
        <v>111.93</v>
      </c>
      <c r="AN9" s="281">
        <v>119.256</v>
      </c>
      <c r="AO9" s="178">
        <f>AN9-AP9</f>
        <v>105.798</v>
      </c>
      <c r="AP9" s="178">
        <f>(AW9+AX9)*D9</f>
        <v>13.458</v>
      </c>
      <c r="AQ9" s="221">
        <v>100</v>
      </c>
      <c r="AR9" s="221">
        <f>F9/N9*100</f>
        <v>92.20773</v>
      </c>
      <c r="AS9" s="222">
        <f>AQ9-AR9</f>
        <v>7.79227</v>
      </c>
      <c r="AT9" s="223">
        <f>AN9*AR9/100</f>
        <v>109.963</v>
      </c>
      <c r="AU9" s="223">
        <f>AN9*AS9/100</f>
        <v>9.293</v>
      </c>
      <c r="AV9" s="250">
        <f>AN9/F9</f>
        <v>0.03328</v>
      </c>
      <c r="AW9" s="208">
        <f>AT9/F9</f>
        <v>0.03069</v>
      </c>
      <c r="AX9" s="208">
        <f>AU9/F9</f>
        <v>0.00259</v>
      </c>
      <c r="AY9" s="194" t="s">
        <v>12</v>
      </c>
      <c r="AZ9" s="206"/>
      <c r="BA9" s="187">
        <v>1050.67</v>
      </c>
      <c r="BB9" s="187">
        <f>BA9*AO9</f>
        <v>111158.78</v>
      </c>
      <c r="BC9" s="187">
        <f aca="true" t="shared" si="0" ref="BC9:BC53">BB9/C9</f>
        <v>34.97</v>
      </c>
      <c r="BD9" s="178">
        <f>AO9+AA9</f>
        <v>121.35</v>
      </c>
      <c r="BE9" s="178">
        <f>AP9+AB9</f>
        <v>13.722</v>
      </c>
      <c r="BF9" s="178">
        <f>BD9+BE9</f>
        <v>135.072</v>
      </c>
      <c r="BG9" s="178">
        <f>AV9*C9</f>
        <v>105.787</v>
      </c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</row>
    <row r="10" spans="1:104" ht="15.75">
      <c r="A10" s="167">
        <v>2</v>
      </c>
      <c r="B10" s="168" t="s">
        <v>13</v>
      </c>
      <c r="C10" s="264">
        <v>3171.5</v>
      </c>
      <c r="D10" s="176">
        <v>372.6</v>
      </c>
      <c r="E10" s="176">
        <f aca="true" t="shared" si="1" ref="E10:E53">C10+D10</f>
        <v>3544.1</v>
      </c>
      <c r="F10" s="43">
        <f aca="true" t="shared" si="2" ref="F10:F53">E10</f>
        <v>3544.1</v>
      </c>
      <c r="G10" s="352">
        <v>540.2</v>
      </c>
      <c r="H10" s="182">
        <f aca="true" t="shared" si="3" ref="H10:H58">G10*1.022</f>
        <v>552.08</v>
      </c>
      <c r="I10" s="170">
        <f aca="true" t="shared" si="4" ref="I10:I58">P10*D10+T10</f>
        <v>2.47</v>
      </c>
      <c r="J10" s="170">
        <f aca="true" t="shared" si="5" ref="J10:J58">P10*C10+U10+R10</f>
        <v>549.61</v>
      </c>
      <c r="K10" s="260">
        <v>131</v>
      </c>
      <c r="L10" s="200">
        <v>0.03</v>
      </c>
      <c r="M10" s="181">
        <v>319.6</v>
      </c>
      <c r="N10" s="200">
        <f aca="true" t="shared" si="6" ref="N10:N58">F10+M10</f>
        <v>3863.7</v>
      </c>
      <c r="O10" s="200">
        <f aca="true" t="shared" si="7" ref="O10:O58">L10*M10</f>
        <v>9.59</v>
      </c>
      <c r="P10" s="232">
        <f aca="true" t="shared" si="8" ref="P10:P58">O10/F10</f>
        <v>0.002706</v>
      </c>
      <c r="Q10" s="260">
        <v>77</v>
      </c>
      <c r="R10" s="260">
        <v>124.87</v>
      </c>
      <c r="S10" s="233">
        <f aca="true" t="shared" si="9" ref="S10:S58">K10-Q10</f>
        <v>54</v>
      </c>
      <c r="T10" s="278">
        <v>1.464</v>
      </c>
      <c r="U10" s="182">
        <f aca="true" t="shared" si="10" ref="U10:U53">H10-R10-T10-O10</f>
        <v>416.16</v>
      </c>
      <c r="V10" s="183">
        <f aca="true" t="shared" si="11" ref="V10:V58">U10/S10</f>
        <v>7.71</v>
      </c>
      <c r="W10" s="271"/>
      <c r="X10" s="238" t="s">
        <v>13</v>
      </c>
      <c r="Y10" s="235">
        <v>14.49</v>
      </c>
      <c r="Z10" s="236">
        <f aca="true" t="shared" si="12" ref="Z10:Z53">Y10*J10</f>
        <v>7963.85</v>
      </c>
      <c r="AA10" s="212">
        <f aca="true" t="shared" si="13" ref="AA10:AA58">AC10*J10/H10</f>
        <v>33.178</v>
      </c>
      <c r="AB10" s="212">
        <f aca="true" t="shared" si="14" ref="AB10:AB58">AC10*I10/H10</f>
        <v>0.149</v>
      </c>
      <c r="AC10" s="212">
        <v>33.327</v>
      </c>
      <c r="AD10" s="236">
        <v>1050.67</v>
      </c>
      <c r="AE10" s="170">
        <f aca="true" t="shared" si="15" ref="AE10:AE53">AD10*AA10</f>
        <v>34859.13</v>
      </c>
      <c r="AF10" s="170">
        <f aca="true" t="shared" si="16" ref="AF10:AF58">Z10+AE10</f>
        <v>42822.98</v>
      </c>
      <c r="AG10" s="253">
        <f aca="true" t="shared" si="17" ref="AG10:AG58">(AC10*AD10+H10*Y10)/H10</f>
        <v>77.92</v>
      </c>
      <c r="AH10" s="237">
        <f aca="true" t="shared" si="18" ref="AH10:AH58">AF10/J10</f>
        <v>77.92</v>
      </c>
      <c r="AI10" s="193">
        <v>1590.78</v>
      </c>
      <c r="AJ10" s="187">
        <f aca="true" t="shared" si="19" ref="AJ10:AJ58">AI10*AB10</f>
        <v>237.03</v>
      </c>
      <c r="AK10" s="187">
        <f aca="true" t="shared" si="20" ref="AK10:AK58">Y10*I10</f>
        <v>35.79</v>
      </c>
      <c r="AL10" s="186">
        <f aca="true" t="shared" si="21" ref="AL10:AL58">AK10+AJ10</f>
        <v>272.82</v>
      </c>
      <c r="AM10" s="181">
        <f aca="true" t="shared" si="22" ref="AM10:AM58">AL10/I10</f>
        <v>110.45</v>
      </c>
      <c r="AN10" s="281">
        <v>89.301</v>
      </c>
      <c r="AO10" s="178">
        <f aca="true" t="shared" si="23" ref="AO10:AO53">AN10-AP10</f>
        <v>79.915</v>
      </c>
      <c r="AP10" s="178">
        <f aca="true" t="shared" si="24" ref="AP10:AP58">(AW10+AX10)*D10</f>
        <v>9.386</v>
      </c>
      <c r="AQ10" s="221">
        <v>100</v>
      </c>
      <c r="AR10" s="221">
        <f aca="true" t="shared" si="25" ref="AR10:AR58">F10/N10*100</f>
        <v>91.72814</v>
      </c>
      <c r="AS10" s="222">
        <f aca="true" t="shared" si="26" ref="AS10:AS58">AQ10-AR10</f>
        <v>8.27186</v>
      </c>
      <c r="AT10" s="223">
        <f aca="true" t="shared" si="27" ref="AT10:AT58">AN10*AR10/100</f>
        <v>81.914</v>
      </c>
      <c r="AU10" s="223">
        <f aca="true" t="shared" si="28" ref="AU10:AU58">AN10*AS10/100</f>
        <v>7.387</v>
      </c>
      <c r="AV10" s="250">
        <f aca="true" t="shared" si="29" ref="AV10:AV53">AN10/F10</f>
        <v>0.0252</v>
      </c>
      <c r="AW10" s="208">
        <f aca="true" t="shared" si="30" ref="AW10:AW58">AT10/F10</f>
        <v>0.02311</v>
      </c>
      <c r="AX10" s="208">
        <f aca="true" t="shared" si="31" ref="AX10:AX58">AU10/F10</f>
        <v>0.00208</v>
      </c>
      <c r="AY10" s="195" t="s">
        <v>13</v>
      </c>
      <c r="AZ10" s="206"/>
      <c r="BA10" s="187">
        <v>1050.67</v>
      </c>
      <c r="BB10" s="187">
        <f aca="true" t="shared" si="32" ref="BB10:BB58">BA10*AO10</f>
        <v>83964.29</v>
      </c>
      <c r="BC10" s="187">
        <f t="shared" si="0"/>
        <v>26.47</v>
      </c>
      <c r="BD10" s="178">
        <f aca="true" t="shared" si="33" ref="BD10:BD53">AO10+AA10</f>
        <v>113.093</v>
      </c>
      <c r="BE10" s="178">
        <f aca="true" t="shared" si="34" ref="BE10:BE53">AP10+AB10</f>
        <v>9.535</v>
      </c>
      <c r="BF10" s="178">
        <f aca="true" t="shared" si="35" ref="BF10:BF53">BD10+BE10</f>
        <v>122.628</v>
      </c>
      <c r="BG10" s="178">
        <f aca="true" t="shared" si="36" ref="BG10:BG53">AV10*C10</f>
        <v>79.922</v>
      </c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</row>
    <row r="11" spans="1:104" ht="15.75">
      <c r="A11" s="162">
        <v>3</v>
      </c>
      <c r="B11" s="168" t="s">
        <v>14</v>
      </c>
      <c r="C11" s="264">
        <v>3843.8</v>
      </c>
      <c r="D11" s="176"/>
      <c r="E11" s="176">
        <f t="shared" si="1"/>
        <v>3843.8</v>
      </c>
      <c r="F11" s="43">
        <f t="shared" si="2"/>
        <v>3843.8</v>
      </c>
      <c r="G11" s="352">
        <v>149.01</v>
      </c>
      <c r="H11" s="182">
        <f t="shared" si="3"/>
        <v>152.29</v>
      </c>
      <c r="I11" s="170">
        <f t="shared" si="4"/>
        <v>0</v>
      </c>
      <c r="J11" s="170">
        <f t="shared" si="5"/>
        <v>152.29</v>
      </c>
      <c r="K11" s="260">
        <v>157</v>
      </c>
      <c r="L11" s="200">
        <v>0.03</v>
      </c>
      <c r="M11" s="181">
        <v>449</v>
      </c>
      <c r="N11" s="200">
        <f t="shared" si="6"/>
        <v>4292.8</v>
      </c>
      <c r="O11" s="200">
        <f t="shared" si="7"/>
        <v>13.47</v>
      </c>
      <c r="P11" s="232">
        <f t="shared" si="8"/>
        <v>0.003504</v>
      </c>
      <c r="Q11" s="260">
        <v>61</v>
      </c>
      <c r="R11" s="260">
        <v>68.15</v>
      </c>
      <c r="S11" s="233">
        <f t="shared" si="9"/>
        <v>96</v>
      </c>
      <c r="T11" s="278"/>
      <c r="U11" s="182">
        <f t="shared" si="10"/>
        <v>70.67</v>
      </c>
      <c r="V11" s="183">
        <f t="shared" si="11"/>
        <v>0.74</v>
      </c>
      <c r="W11" s="271"/>
      <c r="X11" s="238" t="s">
        <v>14</v>
      </c>
      <c r="Y11" s="235">
        <v>14.49</v>
      </c>
      <c r="Z11" s="236">
        <f t="shared" si="12"/>
        <v>2206.68</v>
      </c>
      <c r="AA11" s="212">
        <f>AC11*J11/H11</f>
        <v>9.332</v>
      </c>
      <c r="AB11" s="212">
        <f t="shared" si="14"/>
        <v>0</v>
      </c>
      <c r="AC11" s="212">
        <v>9.332</v>
      </c>
      <c r="AD11" s="236">
        <v>1050.67</v>
      </c>
      <c r="AE11" s="170">
        <f t="shared" si="15"/>
        <v>9804.85</v>
      </c>
      <c r="AF11" s="170">
        <f t="shared" si="16"/>
        <v>12011.53</v>
      </c>
      <c r="AG11" s="253">
        <f t="shared" si="17"/>
        <v>78.87</v>
      </c>
      <c r="AH11" s="237">
        <f t="shared" si="18"/>
        <v>78.87</v>
      </c>
      <c r="AI11" s="193">
        <v>1590.78</v>
      </c>
      <c r="AJ11" s="187">
        <f t="shared" si="19"/>
        <v>0</v>
      </c>
      <c r="AK11" s="187">
        <f t="shared" si="20"/>
        <v>0</v>
      </c>
      <c r="AL11" s="186">
        <f t="shared" si="21"/>
        <v>0</v>
      </c>
      <c r="AM11" s="181" t="e">
        <f t="shared" si="22"/>
        <v>#DIV/0!</v>
      </c>
      <c r="AN11" s="281">
        <v>149.986</v>
      </c>
      <c r="AO11" s="178">
        <f t="shared" si="23"/>
        <v>149.986</v>
      </c>
      <c r="AP11" s="178">
        <f t="shared" si="24"/>
        <v>0</v>
      </c>
      <c r="AQ11" s="221">
        <v>100</v>
      </c>
      <c r="AR11" s="221">
        <f t="shared" si="25"/>
        <v>89.54063</v>
      </c>
      <c r="AS11" s="222">
        <f t="shared" si="26"/>
        <v>10.45937</v>
      </c>
      <c r="AT11" s="223">
        <f t="shared" si="27"/>
        <v>134.298</v>
      </c>
      <c r="AU11" s="223">
        <f t="shared" si="28"/>
        <v>15.688</v>
      </c>
      <c r="AV11" s="250">
        <f t="shared" si="29"/>
        <v>0.03902</v>
      </c>
      <c r="AW11" s="208">
        <f t="shared" si="30"/>
        <v>0.03494</v>
      </c>
      <c r="AX11" s="208">
        <f t="shared" si="31"/>
        <v>0.00408</v>
      </c>
      <c r="AY11" s="195" t="s">
        <v>14</v>
      </c>
      <c r="AZ11" s="206"/>
      <c r="BA11" s="187">
        <v>1050.67</v>
      </c>
      <c r="BB11" s="187">
        <f t="shared" si="32"/>
        <v>157585.79</v>
      </c>
      <c r="BC11" s="187">
        <f t="shared" si="0"/>
        <v>41</v>
      </c>
      <c r="BD11" s="178">
        <f t="shared" si="33"/>
        <v>159.318</v>
      </c>
      <c r="BE11" s="178">
        <f t="shared" si="34"/>
        <v>0</v>
      </c>
      <c r="BF11" s="178">
        <f t="shared" si="35"/>
        <v>159.318</v>
      </c>
      <c r="BG11" s="178">
        <f t="shared" si="36"/>
        <v>149.985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</row>
    <row r="12" spans="1:104" ht="15.75">
      <c r="A12" s="162">
        <v>4</v>
      </c>
      <c r="B12" s="168" t="s">
        <v>15</v>
      </c>
      <c r="C12" s="264">
        <v>3377.9</v>
      </c>
      <c r="D12" s="176">
        <v>160.8</v>
      </c>
      <c r="E12" s="176">
        <f t="shared" si="1"/>
        <v>3538.7</v>
      </c>
      <c r="F12" s="43">
        <f t="shared" si="2"/>
        <v>3538.7</v>
      </c>
      <c r="G12" s="352">
        <v>410.12</v>
      </c>
      <c r="H12" s="182">
        <f t="shared" si="3"/>
        <v>419.14</v>
      </c>
      <c r="I12" s="170">
        <f t="shared" si="4"/>
        <v>8.66</v>
      </c>
      <c r="J12" s="170">
        <f t="shared" si="5"/>
        <v>410.48</v>
      </c>
      <c r="K12" s="260">
        <v>136</v>
      </c>
      <c r="L12" s="200">
        <v>0.03</v>
      </c>
      <c r="M12" s="181">
        <v>410</v>
      </c>
      <c r="N12" s="200">
        <f t="shared" si="6"/>
        <v>3948.7</v>
      </c>
      <c r="O12" s="200">
        <f t="shared" si="7"/>
        <v>12.3</v>
      </c>
      <c r="P12" s="232">
        <f t="shared" si="8"/>
        <v>0.003476</v>
      </c>
      <c r="Q12" s="260">
        <v>56</v>
      </c>
      <c r="R12" s="260">
        <v>76.56</v>
      </c>
      <c r="S12" s="233">
        <f t="shared" si="9"/>
        <v>80</v>
      </c>
      <c r="T12" s="278">
        <v>8.103</v>
      </c>
      <c r="U12" s="182">
        <f t="shared" si="10"/>
        <v>322.18</v>
      </c>
      <c r="V12" s="183">
        <f t="shared" si="11"/>
        <v>4.03</v>
      </c>
      <c r="W12" s="271"/>
      <c r="X12" s="238" t="s">
        <v>15</v>
      </c>
      <c r="Y12" s="235">
        <v>14.49</v>
      </c>
      <c r="Z12" s="236">
        <f t="shared" si="12"/>
        <v>5947.86</v>
      </c>
      <c r="AA12" s="212">
        <f t="shared" si="13"/>
        <v>24.571</v>
      </c>
      <c r="AB12" s="212">
        <f t="shared" si="14"/>
        <v>0.518</v>
      </c>
      <c r="AC12" s="212">
        <v>25.089</v>
      </c>
      <c r="AD12" s="236">
        <v>1050.67</v>
      </c>
      <c r="AE12" s="170">
        <f t="shared" si="15"/>
        <v>25816.01</v>
      </c>
      <c r="AF12" s="170">
        <f t="shared" si="16"/>
        <v>31763.87</v>
      </c>
      <c r="AG12" s="253">
        <f t="shared" si="17"/>
        <v>77.38</v>
      </c>
      <c r="AH12" s="237">
        <f t="shared" si="18"/>
        <v>77.38</v>
      </c>
      <c r="AI12" s="193">
        <v>1590.78</v>
      </c>
      <c r="AJ12" s="187">
        <f t="shared" si="19"/>
        <v>824.02</v>
      </c>
      <c r="AK12" s="187">
        <f t="shared" si="20"/>
        <v>125.48</v>
      </c>
      <c r="AL12" s="186">
        <f t="shared" si="21"/>
        <v>949.5</v>
      </c>
      <c r="AM12" s="181">
        <f t="shared" si="22"/>
        <v>109.64</v>
      </c>
      <c r="AN12" s="178">
        <v>96.475</v>
      </c>
      <c r="AO12" s="178">
        <f t="shared" si="23"/>
        <v>92.092</v>
      </c>
      <c r="AP12" s="178">
        <f t="shared" si="24"/>
        <v>4.383</v>
      </c>
      <c r="AQ12" s="221">
        <v>100</v>
      </c>
      <c r="AR12" s="221">
        <f t="shared" si="25"/>
        <v>89.61684</v>
      </c>
      <c r="AS12" s="222">
        <f t="shared" si="26"/>
        <v>10.38316</v>
      </c>
      <c r="AT12" s="223">
        <f t="shared" si="27"/>
        <v>86.458</v>
      </c>
      <c r="AU12" s="223">
        <f t="shared" si="28"/>
        <v>10.017</v>
      </c>
      <c r="AV12" s="250">
        <f t="shared" si="29"/>
        <v>0.02726</v>
      </c>
      <c r="AW12" s="208">
        <f t="shared" si="30"/>
        <v>0.02443</v>
      </c>
      <c r="AX12" s="208">
        <f t="shared" si="31"/>
        <v>0.00283</v>
      </c>
      <c r="AY12" s="195" t="s">
        <v>15</v>
      </c>
      <c r="AZ12" s="206"/>
      <c r="BA12" s="187">
        <v>1050.67</v>
      </c>
      <c r="BB12" s="187">
        <f t="shared" si="32"/>
        <v>96758.3</v>
      </c>
      <c r="BC12" s="187">
        <f t="shared" si="0"/>
        <v>28.64</v>
      </c>
      <c r="BD12" s="178">
        <f t="shared" si="33"/>
        <v>116.663</v>
      </c>
      <c r="BE12" s="178">
        <f t="shared" si="34"/>
        <v>4.901</v>
      </c>
      <c r="BF12" s="178">
        <f t="shared" si="35"/>
        <v>121.564</v>
      </c>
      <c r="BG12" s="178">
        <f t="shared" si="36"/>
        <v>92.082</v>
      </c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</row>
    <row r="13" spans="1:104" ht="15.75">
      <c r="A13" s="162">
        <v>5</v>
      </c>
      <c r="B13" s="168" t="s">
        <v>16</v>
      </c>
      <c r="C13" s="264">
        <v>3833.1</v>
      </c>
      <c r="D13" s="176"/>
      <c r="E13" s="176">
        <f t="shared" si="1"/>
        <v>3833.1</v>
      </c>
      <c r="F13" s="43">
        <f t="shared" si="2"/>
        <v>3833.1</v>
      </c>
      <c r="G13" s="352">
        <v>438.47</v>
      </c>
      <c r="H13" s="182">
        <f t="shared" si="3"/>
        <v>448.12</v>
      </c>
      <c r="I13" s="170">
        <f t="shared" si="4"/>
        <v>0</v>
      </c>
      <c r="J13" s="170">
        <f t="shared" si="5"/>
        <v>448.12</v>
      </c>
      <c r="K13" s="260">
        <v>164</v>
      </c>
      <c r="L13" s="200">
        <v>0.03</v>
      </c>
      <c r="M13" s="181">
        <v>425</v>
      </c>
      <c r="N13" s="200">
        <f t="shared" si="6"/>
        <v>4258.1</v>
      </c>
      <c r="O13" s="200">
        <f t="shared" si="7"/>
        <v>12.75</v>
      </c>
      <c r="P13" s="232">
        <f t="shared" si="8"/>
        <v>0.003326</v>
      </c>
      <c r="Q13" s="260">
        <v>69</v>
      </c>
      <c r="R13" s="260">
        <v>173.55</v>
      </c>
      <c r="S13" s="233">
        <f t="shared" si="9"/>
        <v>95</v>
      </c>
      <c r="T13" s="278"/>
      <c r="U13" s="182">
        <f t="shared" si="10"/>
        <v>261.82</v>
      </c>
      <c r="V13" s="183">
        <f t="shared" si="11"/>
        <v>2.76</v>
      </c>
      <c r="W13" s="271"/>
      <c r="X13" s="238" t="s">
        <v>16</v>
      </c>
      <c r="Y13" s="235">
        <v>14.49</v>
      </c>
      <c r="Z13" s="236">
        <f t="shared" si="12"/>
        <v>6493.26</v>
      </c>
      <c r="AA13" s="212">
        <f t="shared" si="13"/>
        <v>27.686</v>
      </c>
      <c r="AB13" s="212">
        <f t="shared" si="14"/>
        <v>0</v>
      </c>
      <c r="AC13" s="212">
        <v>27.686</v>
      </c>
      <c r="AD13" s="236">
        <v>1050.67</v>
      </c>
      <c r="AE13" s="170">
        <f t="shared" si="15"/>
        <v>29088.85</v>
      </c>
      <c r="AF13" s="170">
        <f t="shared" si="16"/>
        <v>35582.11</v>
      </c>
      <c r="AG13" s="253">
        <f t="shared" si="17"/>
        <v>79.4</v>
      </c>
      <c r="AH13" s="237">
        <f t="shared" si="18"/>
        <v>79.4</v>
      </c>
      <c r="AI13" s="193">
        <v>1590.78</v>
      </c>
      <c r="AJ13" s="187">
        <f t="shared" si="19"/>
        <v>0</v>
      </c>
      <c r="AK13" s="187">
        <f t="shared" si="20"/>
        <v>0</v>
      </c>
      <c r="AL13" s="186">
        <f t="shared" si="21"/>
        <v>0</v>
      </c>
      <c r="AM13" s="181" t="e">
        <f t="shared" si="22"/>
        <v>#DIV/0!</v>
      </c>
      <c r="AN13" s="281">
        <v>156.426</v>
      </c>
      <c r="AO13" s="178">
        <f t="shared" si="23"/>
        <v>156.426</v>
      </c>
      <c r="AP13" s="178">
        <f t="shared" si="24"/>
        <v>0</v>
      </c>
      <c r="AQ13" s="221">
        <v>100</v>
      </c>
      <c r="AR13" s="221">
        <f t="shared" si="25"/>
        <v>90.01902</v>
      </c>
      <c r="AS13" s="222">
        <f t="shared" si="26"/>
        <v>9.98098</v>
      </c>
      <c r="AT13" s="223">
        <f t="shared" si="27"/>
        <v>140.813</v>
      </c>
      <c r="AU13" s="223">
        <f t="shared" si="28"/>
        <v>15.613</v>
      </c>
      <c r="AV13" s="250">
        <f t="shared" si="29"/>
        <v>0.04081</v>
      </c>
      <c r="AW13" s="208">
        <f t="shared" si="30"/>
        <v>0.03674</v>
      </c>
      <c r="AX13" s="208">
        <f t="shared" si="31"/>
        <v>0.00407</v>
      </c>
      <c r="AY13" s="195" t="s">
        <v>16</v>
      </c>
      <c r="AZ13" s="206"/>
      <c r="BA13" s="187">
        <v>1050.67</v>
      </c>
      <c r="BB13" s="187">
        <f t="shared" si="32"/>
        <v>164352.11</v>
      </c>
      <c r="BC13" s="187">
        <f t="shared" si="0"/>
        <v>42.88</v>
      </c>
      <c r="BD13" s="178">
        <f t="shared" si="33"/>
        <v>184.112</v>
      </c>
      <c r="BE13" s="178">
        <f t="shared" si="34"/>
        <v>0</v>
      </c>
      <c r="BF13" s="178">
        <f t="shared" si="35"/>
        <v>184.112</v>
      </c>
      <c r="BG13" s="178">
        <f t="shared" si="36"/>
        <v>156.429</v>
      </c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</row>
    <row r="14" spans="1:104" ht="15.75">
      <c r="A14" s="162">
        <v>6</v>
      </c>
      <c r="B14" s="168" t="s">
        <v>17</v>
      </c>
      <c r="C14" s="264">
        <v>3126.5</v>
      </c>
      <c r="D14" s="176">
        <v>407.2</v>
      </c>
      <c r="E14" s="176">
        <f t="shared" si="1"/>
        <v>3533.7</v>
      </c>
      <c r="F14" s="43">
        <f t="shared" si="2"/>
        <v>3533.7</v>
      </c>
      <c r="G14" s="352">
        <v>267.27</v>
      </c>
      <c r="H14" s="182">
        <f t="shared" si="3"/>
        <v>273.15</v>
      </c>
      <c r="I14" s="170">
        <f t="shared" si="4"/>
        <v>3.25</v>
      </c>
      <c r="J14" s="170">
        <f t="shared" si="5"/>
        <v>269.91</v>
      </c>
      <c r="K14" s="260">
        <v>119</v>
      </c>
      <c r="L14" s="200">
        <v>0.03</v>
      </c>
      <c r="M14" s="181">
        <v>313.9</v>
      </c>
      <c r="N14" s="200">
        <f t="shared" si="6"/>
        <v>3847.6</v>
      </c>
      <c r="O14" s="200">
        <f t="shared" si="7"/>
        <v>9.42</v>
      </c>
      <c r="P14" s="232">
        <f t="shared" si="8"/>
        <v>0.002666</v>
      </c>
      <c r="Q14" s="260">
        <v>55</v>
      </c>
      <c r="R14" s="260">
        <v>59.97</v>
      </c>
      <c r="S14" s="233">
        <f t="shared" si="9"/>
        <v>64</v>
      </c>
      <c r="T14" s="278">
        <v>2.161</v>
      </c>
      <c r="U14" s="182">
        <f t="shared" si="10"/>
        <v>201.6</v>
      </c>
      <c r="V14" s="183">
        <f t="shared" si="11"/>
        <v>3.15</v>
      </c>
      <c r="W14" s="271"/>
      <c r="X14" s="238" t="s">
        <v>17</v>
      </c>
      <c r="Y14" s="235">
        <v>14.49</v>
      </c>
      <c r="Z14" s="236">
        <f t="shared" si="12"/>
        <v>3911</v>
      </c>
      <c r="AA14" s="212">
        <f t="shared" si="13"/>
        <v>16.334</v>
      </c>
      <c r="AB14" s="212">
        <f t="shared" si="14"/>
        <v>0.197</v>
      </c>
      <c r="AC14" s="212">
        <v>16.53</v>
      </c>
      <c r="AD14" s="236">
        <v>1050.67</v>
      </c>
      <c r="AE14" s="170">
        <f t="shared" si="15"/>
        <v>17161.64</v>
      </c>
      <c r="AF14" s="170">
        <f t="shared" si="16"/>
        <v>21072.64</v>
      </c>
      <c r="AG14" s="253">
        <f t="shared" si="17"/>
        <v>78.07</v>
      </c>
      <c r="AH14" s="237">
        <f t="shared" si="18"/>
        <v>78.07</v>
      </c>
      <c r="AI14" s="193">
        <v>1590.78</v>
      </c>
      <c r="AJ14" s="187">
        <f t="shared" si="19"/>
        <v>313.38</v>
      </c>
      <c r="AK14" s="187">
        <f t="shared" si="20"/>
        <v>47.09</v>
      </c>
      <c r="AL14" s="186">
        <f t="shared" si="21"/>
        <v>360.47</v>
      </c>
      <c r="AM14" s="181">
        <f t="shared" si="22"/>
        <v>110.91</v>
      </c>
      <c r="AN14" s="281">
        <v>103.074</v>
      </c>
      <c r="AO14" s="178">
        <f t="shared" si="23"/>
        <v>91.196</v>
      </c>
      <c r="AP14" s="178">
        <f t="shared" si="24"/>
        <v>11.878</v>
      </c>
      <c r="AQ14" s="221">
        <v>100</v>
      </c>
      <c r="AR14" s="221">
        <f t="shared" si="25"/>
        <v>91.84167</v>
      </c>
      <c r="AS14" s="222">
        <f t="shared" si="26"/>
        <v>8.15833</v>
      </c>
      <c r="AT14" s="223">
        <f t="shared" si="27"/>
        <v>94.665</v>
      </c>
      <c r="AU14" s="223">
        <f t="shared" si="28"/>
        <v>8.409</v>
      </c>
      <c r="AV14" s="250">
        <f t="shared" si="29"/>
        <v>0.02917</v>
      </c>
      <c r="AW14" s="208">
        <f t="shared" si="30"/>
        <v>0.02679</v>
      </c>
      <c r="AX14" s="208">
        <f t="shared" si="31"/>
        <v>0.00238</v>
      </c>
      <c r="AY14" s="195" t="s">
        <v>17</v>
      </c>
      <c r="AZ14" s="206"/>
      <c r="BA14" s="187">
        <v>1050.67</v>
      </c>
      <c r="BB14" s="187">
        <f t="shared" si="32"/>
        <v>95816.9</v>
      </c>
      <c r="BC14" s="187">
        <f t="shared" si="0"/>
        <v>30.65</v>
      </c>
      <c r="BD14" s="178">
        <f t="shared" si="33"/>
        <v>107.53</v>
      </c>
      <c r="BE14" s="178">
        <f t="shared" si="34"/>
        <v>12.075</v>
      </c>
      <c r="BF14" s="178">
        <f t="shared" si="35"/>
        <v>119.605</v>
      </c>
      <c r="BG14" s="178">
        <f t="shared" si="36"/>
        <v>91.2</v>
      </c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</row>
    <row r="15" spans="1:104" ht="15.75">
      <c r="A15" s="162">
        <v>7</v>
      </c>
      <c r="B15" s="265" t="s">
        <v>18</v>
      </c>
      <c r="C15" s="264">
        <v>3415.5</v>
      </c>
      <c r="D15" s="176">
        <v>41.3</v>
      </c>
      <c r="E15" s="176">
        <f t="shared" si="1"/>
        <v>3456.8</v>
      </c>
      <c r="F15" s="43">
        <f t="shared" si="2"/>
        <v>3456.8</v>
      </c>
      <c r="G15" s="352">
        <v>291.73</v>
      </c>
      <c r="H15" s="182">
        <f t="shared" si="3"/>
        <v>298.15</v>
      </c>
      <c r="I15" s="170">
        <f t="shared" si="4"/>
        <v>0.3</v>
      </c>
      <c r="J15" s="170">
        <f t="shared" si="5"/>
        <v>297.85</v>
      </c>
      <c r="K15" s="260">
        <v>130</v>
      </c>
      <c r="L15" s="200">
        <v>0.03</v>
      </c>
      <c r="M15" s="181">
        <v>324</v>
      </c>
      <c r="N15" s="200">
        <f t="shared" si="6"/>
        <v>3780.8</v>
      </c>
      <c r="O15" s="200">
        <f t="shared" si="7"/>
        <v>9.72</v>
      </c>
      <c r="P15" s="232">
        <f t="shared" si="8"/>
        <v>0.002812</v>
      </c>
      <c r="Q15" s="260">
        <v>77</v>
      </c>
      <c r="R15" s="260">
        <v>113.53</v>
      </c>
      <c r="S15" s="233">
        <f t="shared" si="9"/>
        <v>53</v>
      </c>
      <c r="T15" s="278">
        <v>0.183</v>
      </c>
      <c r="U15" s="182">
        <f t="shared" si="10"/>
        <v>174.72</v>
      </c>
      <c r="V15" s="183">
        <f t="shared" si="11"/>
        <v>3.3</v>
      </c>
      <c r="W15" s="271"/>
      <c r="X15" s="238" t="s">
        <v>18</v>
      </c>
      <c r="Y15" s="235">
        <v>14.49</v>
      </c>
      <c r="Z15" s="236">
        <f t="shared" si="12"/>
        <v>4315.85</v>
      </c>
      <c r="AA15" s="212">
        <f t="shared" si="13"/>
        <v>18.064</v>
      </c>
      <c r="AB15" s="212">
        <f t="shared" si="14"/>
        <v>0.018</v>
      </c>
      <c r="AC15" s="212">
        <v>18.082</v>
      </c>
      <c r="AD15" s="236">
        <v>1050.67</v>
      </c>
      <c r="AE15" s="170">
        <f t="shared" si="15"/>
        <v>18979.3</v>
      </c>
      <c r="AF15" s="170">
        <f t="shared" si="16"/>
        <v>23295.15</v>
      </c>
      <c r="AG15" s="253">
        <f t="shared" si="17"/>
        <v>78.21</v>
      </c>
      <c r="AH15" s="237">
        <f t="shared" si="18"/>
        <v>78.21</v>
      </c>
      <c r="AI15" s="193">
        <v>1590.78</v>
      </c>
      <c r="AJ15" s="187">
        <f t="shared" si="19"/>
        <v>28.63</v>
      </c>
      <c r="AK15" s="187">
        <f t="shared" si="20"/>
        <v>4.35</v>
      </c>
      <c r="AL15" s="186">
        <f t="shared" si="21"/>
        <v>32.98</v>
      </c>
      <c r="AM15" s="181">
        <f t="shared" si="22"/>
        <v>109.93</v>
      </c>
      <c r="AN15" s="281">
        <v>101.545</v>
      </c>
      <c r="AO15" s="178">
        <f t="shared" si="23"/>
        <v>100.332</v>
      </c>
      <c r="AP15" s="178">
        <f t="shared" si="24"/>
        <v>1.213</v>
      </c>
      <c r="AQ15" s="221">
        <v>100</v>
      </c>
      <c r="AR15" s="221">
        <f t="shared" si="25"/>
        <v>91.43039</v>
      </c>
      <c r="AS15" s="222">
        <f t="shared" si="26"/>
        <v>8.56961</v>
      </c>
      <c r="AT15" s="223">
        <f t="shared" si="27"/>
        <v>92.843</v>
      </c>
      <c r="AU15" s="223">
        <f t="shared" si="28"/>
        <v>8.702</v>
      </c>
      <c r="AV15" s="250">
        <f t="shared" si="29"/>
        <v>0.02938</v>
      </c>
      <c r="AW15" s="208">
        <f t="shared" si="30"/>
        <v>0.02686</v>
      </c>
      <c r="AX15" s="208">
        <f t="shared" si="31"/>
        <v>0.00252</v>
      </c>
      <c r="AY15" s="195" t="s">
        <v>18</v>
      </c>
      <c r="AZ15" s="206"/>
      <c r="BA15" s="187">
        <v>1050.67</v>
      </c>
      <c r="BB15" s="187">
        <f t="shared" si="32"/>
        <v>105415.82</v>
      </c>
      <c r="BC15" s="187">
        <f t="shared" si="0"/>
        <v>30.86</v>
      </c>
      <c r="BD15" s="178">
        <f t="shared" si="33"/>
        <v>118.396</v>
      </c>
      <c r="BE15" s="178">
        <f t="shared" si="34"/>
        <v>1.231</v>
      </c>
      <c r="BF15" s="178">
        <f t="shared" si="35"/>
        <v>119.627</v>
      </c>
      <c r="BG15" s="178">
        <f t="shared" si="36"/>
        <v>100.347</v>
      </c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</row>
    <row r="16" spans="1:104" ht="15.75">
      <c r="A16" s="162">
        <v>8</v>
      </c>
      <c r="B16" s="265" t="s">
        <v>19</v>
      </c>
      <c r="C16" s="264">
        <v>3129.4</v>
      </c>
      <c r="D16" s="176">
        <v>356.8</v>
      </c>
      <c r="E16" s="176">
        <f t="shared" si="1"/>
        <v>3486.2</v>
      </c>
      <c r="F16" s="43">
        <f t="shared" si="2"/>
        <v>3486.2</v>
      </c>
      <c r="G16" s="352">
        <v>294.19</v>
      </c>
      <c r="H16" s="182">
        <f t="shared" si="3"/>
        <v>300.66</v>
      </c>
      <c r="I16" s="170">
        <f t="shared" si="4"/>
        <v>2.41</v>
      </c>
      <c r="J16" s="170">
        <f t="shared" si="5"/>
        <v>298.25</v>
      </c>
      <c r="K16" s="260">
        <v>134</v>
      </c>
      <c r="L16" s="200">
        <v>0.03</v>
      </c>
      <c r="M16" s="181">
        <v>308</v>
      </c>
      <c r="N16" s="200">
        <f t="shared" si="6"/>
        <v>3794.2</v>
      </c>
      <c r="O16" s="200">
        <f t="shared" si="7"/>
        <v>9.24</v>
      </c>
      <c r="P16" s="232">
        <f t="shared" si="8"/>
        <v>0.00265</v>
      </c>
      <c r="Q16" s="260">
        <v>66</v>
      </c>
      <c r="R16" s="260">
        <v>84.22</v>
      </c>
      <c r="S16" s="233">
        <f t="shared" si="9"/>
        <v>68</v>
      </c>
      <c r="T16" s="278">
        <v>1.464</v>
      </c>
      <c r="U16" s="182">
        <f t="shared" si="10"/>
        <v>205.74</v>
      </c>
      <c r="V16" s="183">
        <f t="shared" si="11"/>
        <v>3.03</v>
      </c>
      <c r="W16" s="271"/>
      <c r="X16" s="238" t="s">
        <v>19</v>
      </c>
      <c r="Y16" s="235">
        <v>14.49</v>
      </c>
      <c r="Z16" s="236">
        <f t="shared" si="12"/>
        <v>4321.64</v>
      </c>
      <c r="AA16" s="212">
        <f t="shared" si="13"/>
        <v>17.911</v>
      </c>
      <c r="AB16" s="212">
        <f t="shared" si="14"/>
        <v>0.145</v>
      </c>
      <c r="AC16" s="212">
        <v>18.056</v>
      </c>
      <c r="AD16" s="236">
        <v>1050.67</v>
      </c>
      <c r="AE16" s="170">
        <f t="shared" si="15"/>
        <v>18818.55</v>
      </c>
      <c r="AF16" s="170">
        <f t="shared" si="16"/>
        <v>23140.19</v>
      </c>
      <c r="AG16" s="253">
        <f t="shared" si="17"/>
        <v>77.59</v>
      </c>
      <c r="AH16" s="237">
        <f t="shared" si="18"/>
        <v>77.59</v>
      </c>
      <c r="AI16" s="193">
        <v>1590.78</v>
      </c>
      <c r="AJ16" s="187">
        <f t="shared" si="19"/>
        <v>230.66</v>
      </c>
      <c r="AK16" s="187">
        <f t="shared" si="20"/>
        <v>34.92</v>
      </c>
      <c r="AL16" s="186">
        <f t="shared" si="21"/>
        <v>265.58</v>
      </c>
      <c r="AM16" s="181">
        <f t="shared" si="22"/>
        <v>110.2</v>
      </c>
      <c r="AN16" s="281">
        <v>102.291</v>
      </c>
      <c r="AO16" s="178">
        <f t="shared" si="23"/>
        <v>91.822</v>
      </c>
      <c r="AP16" s="178">
        <f t="shared" si="24"/>
        <v>10.469</v>
      </c>
      <c r="AQ16" s="221">
        <v>100</v>
      </c>
      <c r="AR16" s="221">
        <f t="shared" si="25"/>
        <v>91.88235</v>
      </c>
      <c r="AS16" s="222">
        <f t="shared" si="26"/>
        <v>8.11765</v>
      </c>
      <c r="AT16" s="223">
        <f t="shared" si="27"/>
        <v>93.987</v>
      </c>
      <c r="AU16" s="223">
        <f t="shared" si="28"/>
        <v>8.304</v>
      </c>
      <c r="AV16" s="250">
        <f t="shared" si="29"/>
        <v>0.02934</v>
      </c>
      <c r="AW16" s="208">
        <f t="shared" si="30"/>
        <v>0.02696</v>
      </c>
      <c r="AX16" s="208">
        <f t="shared" si="31"/>
        <v>0.00238</v>
      </c>
      <c r="AY16" s="195" t="s">
        <v>19</v>
      </c>
      <c r="AZ16" s="206"/>
      <c r="BA16" s="187">
        <v>1050.67</v>
      </c>
      <c r="BB16" s="187">
        <f t="shared" si="32"/>
        <v>96474.62</v>
      </c>
      <c r="BC16" s="187">
        <f t="shared" si="0"/>
        <v>30.83</v>
      </c>
      <c r="BD16" s="178">
        <f t="shared" si="33"/>
        <v>109.733</v>
      </c>
      <c r="BE16" s="178">
        <f t="shared" si="34"/>
        <v>10.614</v>
      </c>
      <c r="BF16" s="178">
        <f t="shared" si="35"/>
        <v>120.347</v>
      </c>
      <c r="BG16" s="178">
        <f t="shared" si="36"/>
        <v>91.817</v>
      </c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</row>
    <row r="17" spans="1:104" ht="15.75">
      <c r="A17" s="162">
        <v>9</v>
      </c>
      <c r="B17" s="265" t="s">
        <v>20</v>
      </c>
      <c r="C17" s="264">
        <v>3858.3</v>
      </c>
      <c r="D17" s="254"/>
      <c r="E17" s="254">
        <f t="shared" si="1"/>
        <v>3858.3</v>
      </c>
      <c r="F17" s="43">
        <f t="shared" si="2"/>
        <v>3858.3</v>
      </c>
      <c r="G17" s="352">
        <v>300.81</v>
      </c>
      <c r="H17" s="182">
        <f t="shared" si="3"/>
        <v>307.43</v>
      </c>
      <c r="I17" s="170">
        <f t="shared" si="4"/>
        <v>0</v>
      </c>
      <c r="J17" s="170">
        <f t="shared" si="5"/>
        <v>307.43</v>
      </c>
      <c r="K17" s="260">
        <v>144</v>
      </c>
      <c r="L17" s="200">
        <v>0.03</v>
      </c>
      <c r="M17" s="181">
        <v>434</v>
      </c>
      <c r="N17" s="200">
        <f t="shared" si="6"/>
        <v>4292.3</v>
      </c>
      <c r="O17" s="200">
        <f t="shared" si="7"/>
        <v>13.02</v>
      </c>
      <c r="P17" s="232">
        <f t="shared" si="8"/>
        <v>0.003375</v>
      </c>
      <c r="Q17" s="260">
        <v>79</v>
      </c>
      <c r="R17" s="260">
        <v>94.58</v>
      </c>
      <c r="S17" s="233">
        <f t="shared" si="9"/>
        <v>65</v>
      </c>
      <c r="T17" s="278"/>
      <c r="U17" s="182">
        <f t="shared" si="10"/>
        <v>199.83</v>
      </c>
      <c r="V17" s="183">
        <f t="shared" si="11"/>
        <v>3.07</v>
      </c>
      <c r="W17" s="271"/>
      <c r="X17" s="238" t="s">
        <v>20</v>
      </c>
      <c r="Y17" s="235">
        <v>14.49</v>
      </c>
      <c r="Z17" s="236">
        <f t="shared" si="12"/>
        <v>4454.66</v>
      </c>
      <c r="AA17" s="212">
        <f t="shared" si="13"/>
        <v>18.633</v>
      </c>
      <c r="AB17" s="212">
        <f t="shared" si="14"/>
        <v>0</v>
      </c>
      <c r="AC17" s="212">
        <v>18.633</v>
      </c>
      <c r="AD17" s="236">
        <v>1050.67</v>
      </c>
      <c r="AE17" s="170">
        <f t="shared" si="15"/>
        <v>19577.13</v>
      </c>
      <c r="AF17" s="170">
        <f t="shared" si="16"/>
        <v>24031.79</v>
      </c>
      <c r="AG17" s="253">
        <f t="shared" si="17"/>
        <v>78.17</v>
      </c>
      <c r="AH17" s="237">
        <f t="shared" si="18"/>
        <v>78.17</v>
      </c>
      <c r="AI17" s="193">
        <v>1590.78</v>
      </c>
      <c r="AJ17" s="187">
        <f t="shared" si="19"/>
        <v>0</v>
      </c>
      <c r="AK17" s="187">
        <f t="shared" si="20"/>
        <v>0</v>
      </c>
      <c r="AL17" s="186">
        <f t="shared" si="21"/>
        <v>0</v>
      </c>
      <c r="AM17" s="181" t="e">
        <f t="shared" si="22"/>
        <v>#DIV/0!</v>
      </c>
      <c r="AN17" s="281">
        <v>131.733</v>
      </c>
      <c r="AO17" s="178">
        <f t="shared" si="23"/>
        <v>131.733</v>
      </c>
      <c r="AP17" s="178">
        <f t="shared" si="24"/>
        <v>0</v>
      </c>
      <c r="AQ17" s="221">
        <v>100</v>
      </c>
      <c r="AR17" s="221">
        <f t="shared" si="25"/>
        <v>89.88887</v>
      </c>
      <c r="AS17" s="222">
        <f t="shared" si="26"/>
        <v>10.11113</v>
      </c>
      <c r="AT17" s="223">
        <f t="shared" si="27"/>
        <v>118.413</v>
      </c>
      <c r="AU17" s="223">
        <f t="shared" si="28"/>
        <v>13.32</v>
      </c>
      <c r="AV17" s="250">
        <f t="shared" si="29"/>
        <v>0.03414</v>
      </c>
      <c r="AW17" s="208">
        <f t="shared" si="30"/>
        <v>0.03069</v>
      </c>
      <c r="AX17" s="208">
        <f t="shared" si="31"/>
        <v>0.00345</v>
      </c>
      <c r="AY17" s="238" t="s">
        <v>20</v>
      </c>
      <c r="AZ17" s="206"/>
      <c r="BA17" s="187">
        <v>1050.67</v>
      </c>
      <c r="BB17" s="187">
        <f t="shared" si="32"/>
        <v>138407.91</v>
      </c>
      <c r="BC17" s="187">
        <f t="shared" si="0"/>
        <v>35.87</v>
      </c>
      <c r="BD17" s="178">
        <f t="shared" si="33"/>
        <v>150.366</v>
      </c>
      <c r="BE17" s="178">
        <f t="shared" si="34"/>
        <v>0</v>
      </c>
      <c r="BF17" s="178">
        <f t="shared" si="35"/>
        <v>150.366</v>
      </c>
      <c r="BG17" s="178">
        <f t="shared" si="36"/>
        <v>131.722</v>
      </c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</row>
    <row r="18" spans="1:104" ht="15.75">
      <c r="A18" s="162">
        <v>10</v>
      </c>
      <c r="B18" s="265" t="s">
        <v>21</v>
      </c>
      <c r="C18" s="264">
        <v>3223.4</v>
      </c>
      <c r="D18" s="176"/>
      <c r="E18" s="176">
        <f t="shared" si="1"/>
        <v>3223.4</v>
      </c>
      <c r="F18" s="43">
        <f t="shared" si="2"/>
        <v>3223.4</v>
      </c>
      <c r="G18" s="352">
        <v>273.64</v>
      </c>
      <c r="H18" s="182">
        <f t="shared" si="3"/>
        <v>279.66</v>
      </c>
      <c r="I18" s="170">
        <f t="shared" si="4"/>
        <v>0</v>
      </c>
      <c r="J18" s="170">
        <f t="shared" si="5"/>
        <v>279.66</v>
      </c>
      <c r="K18" s="260">
        <v>151</v>
      </c>
      <c r="L18" s="200">
        <v>0.03</v>
      </c>
      <c r="M18" s="181">
        <v>278.5</v>
      </c>
      <c r="N18" s="200">
        <f t="shared" si="6"/>
        <v>3501.9</v>
      </c>
      <c r="O18" s="200">
        <f t="shared" si="7"/>
        <v>8.36</v>
      </c>
      <c r="P18" s="232">
        <f t="shared" si="8"/>
        <v>0.002594</v>
      </c>
      <c r="Q18" s="260">
        <v>82</v>
      </c>
      <c r="R18" s="260">
        <v>94.48</v>
      </c>
      <c r="S18" s="233">
        <f t="shared" si="9"/>
        <v>69</v>
      </c>
      <c r="T18" s="278"/>
      <c r="U18" s="182">
        <f t="shared" si="10"/>
        <v>176.82</v>
      </c>
      <c r="V18" s="183">
        <f t="shared" si="11"/>
        <v>2.56</v>
      </c>
      <c r="W18" s="271"/>
      <c r="X18" s="238" t="s">
        <v>21</v>
      </c>
      <c r="Y18" s="235">
        <v>14.49</v>
      </c>
      <c r="Z18" s="236">
        <f t="shared" si="12"/>
        <v>4052.27</v>
      </c>
      <c r="AA18" s="212">
        <f t="shared" si="13"/>
        <v>16.681</v>
      </c>
      <c r="AB18" s="212">
        <f t="shared" si="14"/>
        <v>0</v>
      </c>
      <c r="AC18" s="212">
        <v>16.681</v>
      </c>
      <c r="AD18" s="236">
        <v>1050.67</v>
      </c>
      <c r="AE18" s="170">
        <f t="shared" si="15"/>
        <v>17526.23</v>
      </c>
      <c r="AF18" s="170">
        <f t="shared" si="16"/>
        <v>21578.5</v>
      </c>
      <c r="AG18" s="253">
        <f t="shared" si="17"/>
        <v>77.16</v>
      </c>
      <c r="AH18" s="237">
        <f t="shared" si="18"/>
        <v>77.16</v>
      </c>
      <c r="AI18" s="193">
        <v>1590.78</v>
      </c>
      <c r="AJ18" s="187">
        <f t="shared" si="19"/>
        <v>0</v>
      </c>
      <c r="AK18" s="187">
        <f t="shared" si="20"/>
        <v>0</v>
      </c>
      <c r="AL18" s="186">
        <f t="shared" si="21"/>
        <v>0</v>
      </c>
      <c r="AM18" s="181" t="e">
        <f t="shared" si="22"/>
        <v>#DIV/0!</v>
      </c>
      <c r="AN18" s="281">
        <v>113.115</v>
      </c>
      <c r="AO18" s="178">
        <f t="shared" si="23"/>
        <v>113.115</v>
      </c>
      <c r="AP18" s="178">
        <f t="shared" si="24"/>
        <v>0</v>
      </c>
      <c r="AQ18" s="221">
        <v>100</v>
      </c>
      <c r="AR18" s="221">
        <f t="shared" si="25"/>
        <v>92.04717</v>
      </c>
      <c r="AS18" s="222">
        <f t="shared" si="26"/>
        <v>7.95283</v>
      </c>
      <c r="AT18" s="223">
        <f t="shared" si="27"/>
        <v>104.119</v>
      </c>
      <c r="AU18" s="223">
        <f t="shared" si="28"/>
        <v>8.996</v>
      </c>
      <c r="AV18" s="250">
        <f t="shared" si="29"/>
        <v>0.03509</v>
      </c>
      <c r="AW18" s="208">
        <f t="shared" si="30"/>
        <v>0.0323</v>
      </c>
      <c r="AX18" s="208">
        <f t="shared" si="31"/>
        <v>0.00279</v>
      </c>
      <c r="AY18" s="195" t="s">
        <v>21</v>
      </c>
      <c r="AZ18" s="206"/>
      <c r="BA18" s="187">
        <v>1050.67</v>
      </c>
      <c r="BB18" s="187">
        <f t="shared" si="32"/>
        <v>118846.54</v>
      </c>
      <c r="BC18" s="187">
        <f t="shared" si="0"/>
        <v>36.87</v>
      </c>
      <c r="BD18" s="178">
        <f t="shared" si="33"/>
        <v>129.796</v>
      </c>
      <c r="BE18" s="178">
        <f t="shared" si="34"/>
        <v>0</v>
      </c>
      <c r="BF18" s="178">
        <f t="shared" si="35"/>
        <v>129.796</v>
      </c>
      <c r="BG18" s="178">
        <f t="shared" si="36"/>
        <v>113.109</v>
      </c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</row>
    <row r="19" spans="1:104" ht="15.75">
      <c r="A19" s="162">
        <v>11</v>
      </c>
      <c r="B19" s="265" t="s">
        <v>22</v>
      </c>
      <c r="C19" s="264">
        <v>3466.8</v>
      </c>
      <c r="D19" s="176"/>
      <c r="E19" s="176">
        <f t="shared" si="1"/>
        <v>3466.8</v>
      </c>
      <c r="F19" s="43">
        <f t="shared" si="2"/>
        <v>3466.8</v>
      </c>
      <c r="G19" s="352">
        <v>310.51</v>
      </c>
      <c r="H19" s="182">
        <f t="shared" si="3"/>
        <v>317.34</v>
      </c>
      <c r="I19" s="170">
        <f t="shared" si="4"/>
        <v>0</v>
      </c>
      <c r="J19" s="170">
        <f t="shared" si="5"/>
        <v>317.34</v>
      </c>
      <c r="K19" s="260">
        <v>141</v>
      </c>
      <c r="L19" s="200">
        <v>0.03</v>
      </c>
      <c r="M19" s="181">
        <v>310.9</v>
      </c>
      <c r="N19" s="200">
        <f t="shared" si="6"/>
        <v>3777.7</v>
      </c>
      <c r="O19" s="200">
        <f t="shared" si="7"/>
        <v>9.33</v>
      </c>
      <c r="P19" s="232">
        <f t="shared" si="8"/>
        <v>0.002691</v>
      </c>
      <c r="Q19" s="260">
        <v>55</v>
      </c>
      <c r="R19" s="260">
        <v>75.03</v>
      </c>
      <c r="S19" s="233">
        <f t="shared" si="9"/>
        <v>86</v>
      </c>
      <c r="T19" s="278"/>
      <c r="U19" s="182">
        <f t="shared" si="10"/>
        <v>232.98</v>
      </c>
      <c r="V19" s="183">
        <f t="shared" si="11"/>
        <v>2.71</v>
      </c>
      <c r="W19" s="271"/>
      <c r="X19" s="238" t="s">
        <v>22</v>
      </c>
      <c r="Y19" s="235">
        <v>14.49</v>
      </c>
      <c r="Z19" s="236">
        <f t="shared" si="12"/>
        <v>4598.26</v>
      </c>
      <c r="AA19" s="212">
        <f t="shared" si="13"/>
        <v>21.73</v>
      </c>
      <c r="AB19" s="212">
        <f t="shared" si="14"/>
        <v>0</v>
      </c>
      <c r="AC19" s="212">
        <v>21.73</v>
      </c>
      <c r="AD19" s="236">
        <v>1050.67</v>
      </c>
      <c r="AE19" s="170">
        <f t="shared" si="15"/>
        <v>22831.06</v>
      </c>
      <c r="AF19" s="170">
        <f t="shared" si="16"/>
        <v>27429.32</v>
      </c>
      <c r="AG19" s="253">
        <f t="shared" si="17"/>
        <v>86.44</v>
      </c>
      <c r="AH19" s="237">
        <f t="shared" si="18"/>
        <v>86.44</v>
      </c>
      <c r="AI19" s="193">
        <v>1590.78</v>
      </c>
      <c r="AJ19" s="187">
        <f t="shared" si="19"/>
        <v>0</v>
      </c>
      <c r="AK19" s="187">
        <f t="shared" si="20"/>
        <v>0</v>
      </c>
      <c r="AL19" s="186">
        <f t="shared" si="21"/>
        <v>0</v>
      </c>
      <c r="AM19" s="181" t="e">
        <f t="shared" si="22"/>
        <v>#DIV/0!</v>
      </c>
      <c r="AN19" s="281">
        <v>110.737</v>
      </c>
      <c r="AO19" s="178">
        <f t="shared" si="23"/>
        <v>110.737</v>
      </c>
      <c r="AP19" s="178">
        <f t="shared" si="24"/>
        <v>0</v>
      </c>
      <c r="AQ19" s="221">
        <v>100</v>
      </c>
      <c r="AR19" s="221">
        <f t="shared" si="25"/>
        <v>91.77012</v>
      </c>
      <c r="AS19" s="222">
        <f t="shared" si="26"/>
        <v>8.22988</v>
      </c>
      <c r="AT19" s="223">
        <f t="shared" si="27"/>
        <v>101.623</v>
      </c>
      <c r="AU19" s="223">
        <f t="shared" si="28"/>
        <v>9.114</v>
      </c>
      <c r="AV19" s="250">
        <f t="shared" si="29"/>
        <v>0.03194</v>
      </c>
      <c r="AW19" s="208">
        <f t="shared" si="30"/>
        <v>0.02931</v>
      </c>
      <c r="AX19" s="208">
        <f t="shared" si="31"/>
        <v>0.00263</v>
      </c>
      <c r="AY19" s="195" t="s">
        <v>22</v>
      </c>
      <c r="AZ19" s="206"/>
      <c r="BA19" s="187">
        <v>1050.67</v>
      </c>
      <c r="BB19" s="187">
        <f t="shared" si="32"/>
        <v>116348.04</v>
      </c>
      <c r="BC19" s="187">
        <f t="shared" si="0"/>
        <v>33.56</v>
      </c>
      <c r="BD19" s="178">
        <f t="shared" si="33"/>
        <v>132.467</v>
      </c>
      <c r="BE19" s="178">
        <f t="shared" si="34"/>
        <v>0</v>
      </c>
      <c r="BF19" s="178">
        <f t="shared" si="35"/>
        <v>132.467</v>
      </c>
      <c r="BG19" s="178">
        <f t="shared" si="36"/>
        <v>110.73</v>
      </c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</row>
    <row r="20" spans="1:104" ht="15.75">
      <c r="A20" s="162">
        <v>12</v>
      </c>
      <c r="B20" s="265" t="s">
        <v>23</v>
      </c>
      <c r="C20" s="272">
        <v>3471.4</v>
      </c>
      <c r="D20" s="176"/>
      <c r="E20" s="176">
        <f t="shared" si="1"/>
        <v>3471.4</v>
      </c>
      <c r="F20" s="43">
        <f t="shared" si="2"/>
        <v>3471.4</v>
      </c>
      <c r="G20" s="352">
        <v>337.36</v>
      </c>
      <c r="H20" s="182">
        <f t="shared" si="3"/>
        <v>344.78</v>
      </c>
      <c r="I20" s="170">
        <f t="shared" si="4"/>
        <v>0</v>
      </c>
      <c r="J20" s="170">
        <f t="shared" si="5"/>
        <v>344.78</v>
      </c>
      <c r="K20" s="260">
        <v>136</v>
      </c>
      <c r="L20" s="200">
        <v>0.03</v>
      </c>
      <c r="M20" s="181">
        <v>322</v>
      </c>
      <c r="N20" s="200">
        <f t="shared" si="6"/>
        <v>3793.4</v>
      </c>
      <c r="O20" s="200">
        <f t="shared" si="7"/>
        <v>9.66</v>
      </c>
      <c r="P20" s="232">
        <f t="shared" si="8"/>
        <v>0.002783</v>
      </c>
      <c r="Q20" s="260">
        <v>51</v>
      </c>
      <c r="R20" s="260">
        <v>83.41</v>
      </c>
      <c r="S20" s="233">
        <f t="shared" si="9"/>
        <v>85</v>
      </c>
      <c r="T20" s="278"/>
      <c r="U20" s="182">
        <f t="shared" si="10"/>
        <v>251.71</v>
      </c>
      <c r="V20" s="183">
        <f t="shared" si="11"/>
        <v>2.96</v>
      </c>
      <c r="W20" s="271"/>
      <c r="X20" s="238" t="s">
        <v>23</v>
      </c>
      <c r="Y20" s="235">
        <v>14.49</v>
      </c>
      <c r="Z20" s="236">
        <f t="shared" si="12"/>
        <v>4995.86</v>
      </c>
      <c r="AA20" s="212">
        <f t="shared" si="13"/>
        <v>20.953</v>
      </c>
      <c r="AB20" s="212">
        <f t="shared" si="14"/>
        <v>0</v>
      </c>
      <c r="AC20" s="212">
        <v>20.953</v>
      </c>
      <c r="AD20" s="236">
        <v>1050.67</v>
      </c>
      <c r="AE20" s="170">
        <f t="shared" si="15"/>
        <v>22014.69</v>
      </c>
      <c r="AF20" s="170">
        <f t="shared" si="16"/>
        <v>27010.55</v>
      </c>
      <c r="AG20" s="253">
        <f t="shared" si="17"/>
        <v>78.34</v>
      </c>
      <c r="AH20" s="237">
        <f t="shared" si="18"/>
        <v>78.34</v>
      </c>
      <c r="AI20" s="193">
        <v>1590.78</v>
      </c>
      <c r="AJ20" s="187">
        <f t="shared" si="19"/>
        <v>0</v>
      </c>
      <c r="AK20" s="187">
        <f t="shared" si="20"/>
        <v>0</v>
      </c>
      <c r="AL20" s="186">
        <f t="shared" si="21"/>
        <v>0</v>
      </c>
      <c r="AM20" s="181" t="e">
        <f t="shared" si="22"/>
        <v>#DIV/0!</v>
      </c>
      <c r="AN20" s="281">
        <v>97.006</v>
      </c>
      <c r="AO20" s="178">
        <f t="shared" si="23"/>
        <v>97.006</v>
      </c>
      <c r="AP20" s="178">
        <f t="shared" si="24"/>
        <v>0</v>
      </c>
      <c r="AQ20" s="221">
        <v>100</v>
      </c>
      <c r="AR20" s="221">
        <f t="shared" si="25"/>
        <v>91.51157</v>
      </c>
      <c r="AS20" s="222">
        <f t="shared" si="26"/>
        <v>8.48843</v>
      </c>
      <c r="AT20" s="223">
        <f t="shared" si="27"/>
        <v>88.772</v>
      </c>
      <c r="AU20" s="223">
        <f t="shared" si="28"/>
        <v>8.234</v>
      </c>
      <c r="AV20" s="250">
        <f t="shared" si="29"/>
        <v>0.02794</v>
      </c>
      <c r="AW20" s="208">
        <f t="shared" si="30"/>
        <v>0.02557</v>
      </c>
      <c r="AX20" s="208">
        <f t="shared" si="31"/>
        <v>0.00237</v>
      </c>
      <c r="AY20" s="195" t="s">
        <v>23</v>
      </c>
      <c r="AZ20" s="206"/>
      <c r="BA20" s="187">
        <v>1050.67</v>
      </c>
      <c r="BB20" s="187">
        <f t="shared" si="32"/>
        <v>101921.29</v>
      </c>
      <c r="BC20" s="187">
        <f t="shared" si="0"/>
        <v>29.36</v>
      </c>
      <c r="BD20" s="178">
        <f t="shared" si="33"/>
        <v>117.959</v>
      </c>
      <c r="BE20" s="178">
        <f t="shared" si="34"/>
        <v>0</v>
      </c>
      <c r="BF20" s="178">
        <f t="shared" si="35"/>
        <v>117.959</v>
      </c>
      <c r="BG20" s="178">
        <f t="shared" si="36"/>
        <v>96.991</v>
      </c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</row>
    <row r="21" spans="1:104" ht="15.75">
      <c r="A21" s="162">
        <v>13</v>
      </c>
      <c r="B21" s="168" t="s">
        <v>24</v>
      </c>
      <c r="C21" s="264">
        <v>3309.7</v>
      </c>
      <c r="D21" s="176">
        <v>116.9</v>
      </c>
      <c r="E21" s="176">
        <f t="shared" si="1"/>
        <v>3426.6</v>
      </c>
      <c r="F21" s="43">
        <f t="shared" si="2"/>
        <v>3426.6</v>
      </c>
      <c r="G21" s="352">
        <v>385.75</v>
      </c>
      <c r="H21" s="182">
        <f t="shared" si="3"/>
        <v>394.24</v>
      </c>
      <c r="I21" s="170">
        <f t="shared" si="4"/>
        <v>0.86</v>
      </c>
      <c r="J21" s="170">
        <f t="shared" si="5"/>
        <v>393.38</v>
      </c>
      <c r="K21" s="260">
        <v>125</v>
      </c>
      <c r="L21" s="200">
        <v>0.03</v>
      </c>
      <c r="M21" s="181">
        <v>307.2</v>
      </c>
      <c r="N21" s="200">
        <f t="shared" si="6"/>
        <v>3733.8</v>
      </c>
      <c r="O21" s="200">
        <f t="shared" si="7"/>
        <v>9.22</v>
      </c>
      <c r="P21" s="232">
        <f t="shared" si="8"/>
        <v>0.002691</v>
      </c>
      <c r="Q21" s="260">
        <v>49</v>
      </c>
      <c r="R21" s="260">
        <v>62.11</v>
      </c>
      <c r="S21" s="233">
        <f t="shared" si="9"/>
        <v>76</v>
      </c>
      <c r="T21" s="278">
        <v>0.55</v>
      </c>
      <c r="U21" s="182">
        <f t="shared" si="10"/>
        <v>322.36</v>
      </c>
      <c r="V21" s="183">
        <f t="shared" si="11"/>
        <v>4.24</v>
      </c>
      <c r="W21" s="271"/>
      <c r="X21" s="238" t="s">
        <v>24</v>
      </c>
      <c r="Y21" s="235">
        <v>14.49</v>
      </c>
      <c r="Z21" s="236">
        <f t="shared" si="12"/>
        <v>5700.08</v>
      </c>
      <c r="AA21" s="212">
        <f t="shared" si="13"/>
        <v>24.647</v>
      </c>
      <c r="AB21" s="212">
        <f t="shared" si="14"/>
        <v>0.054</v>
      </c>
      <c r="AC21" s="212">
        <v>24.701</v>
      </c>
      <c r="AD21" s="236">
        <v>1050.67</v>
      </c>
      <c r="AE21" s="170">
        <f t="shared" si="15"/>
        <v>25895.86</v>
      </c>
      <c r="AF21" s="170">
        <f t="shared" si="16"/>
        <v>31595.94</v>
      </c>
      <c r="AG21" s="253">
        <f t="shared" si="17"/>
        <v>80.32</v>
      </c>
      <c r="AH21" s="237">
        <f t="shared" si="18"/>
        <v>80.32</v>
      </c>
      <c r="AI21" s="193">
        <v>1590.78</v>
      </c>
      <c r="AJ21" s="187">
        <f t="shared" si="19"/>
        <v>85.9</v>
      </c>
      <c r="AK21" s="187">
        <f t="shared" si="20"/>
        <v>12.46</v>
      </c>
      <c r="AL21" s="186">
        <f t="shared" si="21"/>
        <v>98.36</v>
      </c>
      <c r="AM21" s="181">
        <f t="shared" si="22"/>
        <v>114.37</v>
      </c>
      <c r="AN21" s="281">
        <v>114.91</v>
      </c>
      <c r="AO21" s="178">
        <f t="shared" si="23"/>
        <v>110.989</v>
      </c>
      <c r="AP21" s="178">
        <f t="shared" si="24"/>
        <v>3.921</v>
      </c>
      <c r="AQ21" s="221">
        <v>100</v>
      </c>
      <c r="AR21" s="221">
        <f t="shared" si="25"/>
        <v>91.77246</v>
      </c>
      <c r="AS21" s="222">
        <f t="shared" si="26"/>
        <v>8.22754</v>
      </c>
      <c r="AT21" s="223">
        <f t="shared" si="27"/>
        <v>105.456</v>
      </c>
      <c r="AU21" s="223">
        <f t="shared" si="28"/>
        <v>9.454</v>
      </c>
      <c r="AV21" s="250">
        <f t="shared" si="29"/>
        <v>0.03353</v>
      </c>
      <c r="AW21" s="208">
        <f t="shared" si="30"/>
        <v>0.03078</v>
      </c>
      <c r="AX21" s="208">
        <f t="shared" si="31"/>
        <v>0.00276</v>
      </c>
      <c r="AY21" s="195" t="s">
        <v>24</v>
      </c>
      <c r="AZ21" s="206"/>
      <c r="BA21" s="187">
        <v>1050.67</v>
      </c>
      <c r="BB21" s="187">
        <f t="shared" si="32"/>
        <v>116612.81</v>
      </c>
      <c r="BC21" s="187">
        <f t="shared" si="0"/>
        <v>35.23</v>
      </c>
      <c r="BD21" s="178">
        <f t="shared" si="33"/>
        <v>135.636</v>
      </c>
      <c r="BE21" s="178">
        <f t="shared" si="34"/>
        <v>3.975</v>
      </c>
      <c r="BF21" s="178">
        <f t="shared" si="35"/>
        <v>139.611</v>
      </c>
      <c r="BG21" s="178">
        <f t="shared" si="36"/>
        <v>110.974</v>
      </c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</row>
    <row r="22" spans="1:104" ht="15.75">
      <c r="A22" s="167">
        <v>14</v>
      </c>
      <c r="B22" s="168" t="s">
        <v>25</v>
      </c>
      <c r="C22" s="264">
        <v>3427.4</v>
      </c>
      <c r="D22" s="176"/>
      <c r="E22" s="176">
        <f t="shared" si="1"/>
        <v>3427.4</v>
      </c>
      <c r="F22" s="43">
        <f t="shared" si="2"/>
        <v>3427.4</v>
      </c>
      <c r="G22" s="352">
        <v>388.09</v>
      </c>
      <c r="H22" s="182">
        <f t="shared" si="3"/>
        <v>396.63</v>
      </c>
      <c r="I22" s="170">
        <f t="shared" si="4"/>
        <v>0</v>
      </c>
      <c r="J22" s="170">
        <f t="shared" si="5"/>
        <v>396.63</v>
      </c>
      <c r="K22" s="260">
        <v>120</v>
      </c>
      <c r="L22" s="200">
        <v>0.03</v>
      </c>
      <c r="M22" s="181">
        <v>305.6</v>
      </c>
      <c r="N22" s="200">
        <f t="shared" si="6"/>
        <v>3733</v>
      </c>
      <c r="O22" s="200">
        <f t="shared" si="7"/>
        <v>9.17</v>
      </c>
      <c r="P22" s="232">
        <f t="shared" si="8"/>
        <v>0.002675</v>
      </c>
      <c r="Q22" s="260">
        <v>62</v>
      </c>
      <c r="R22" s="260">
        <v>64.17</v>
      </c>
      <c r="S22" s="233">
        <f t="shared" si="9"/>
        <v>58</v>
      </c>
      <c r="T22" s="278"/>
      <c r="U22" s="182">
        <f t="shared" si="10"/>
        <v>323.29</v>
      </c>
      <c r="V22" s="183">
        <f t="shared" si="11"/>
        <v>5.57</v>
      </c>
      <c r="W22" s="271"/>
      <c r="X22" s="238" t="s">
        <v>25</v>
      </c>
      <c r="Y22" s="235">
        <v>14.49</v>
      </c>
      <c r="Z22" s="236">
        <f t="shared" si="12"/>
        <v>5747.17</v>
      </c>
      <c r="AA22" s="212">
        <f t="shared" si="13"/>
        <v>23.382</v>
      </c>
      <c r="AB22" s="212">
        <f t="shared" si="14"/>
        <v>0</v>
      </c>
      <c r="AC22" s="212">
        <v>23.382</v>
      </c>
      <c r="AD22" s="236">
        <v>1050.67</v>
      </c>
      <c r="AE22" s="170">
        <f t="shared" si="15"/>
        <v>24566.77</v>
      </c>
      <c r="AF22" s="170">
        <f t="shared" si="16"/>
        <v>30313.94</v>
      </c>
      <c r="AG22" s="253">
        <f t="shared" si="17"/>
        <v>76.43</v>
      </c>
      <c r="AH22" s="237">
        <f t="shared" si="18"/>
        <v>76.43</v>
      </c>
      <c r="AI22" s="193">
        <v>1590.78</v>
      </c>
      <c r="AJ22" s="187">
        <f t="shared" si="19"/>
        <v>0</v>
      </c>
      <c r="AK22" s="187">
        <f t="shared" si="20"/>
        <v>0</v>
      </c>
      <c r="AL22" s="186">
        <f t="shared" si="21"/>
        <v>0</v>
      </c>
      <c r="AM22" s="181" t="e">
        <f t="shared" si="22"/>
        <v>#DIV/0!</v>
      </c>
      <c r="AN22" s="281">
        <v>115.942</v>
      </c>
      <c r="AO22" s="178">
        <f t="shared" si="23"/>
        <v>115.942</v>
      </c>
      <c r="AP22" s="178">
        <f t="shared" si="24"/>
        <v>0</v>
      </c>
      <c r="AQ22" s="221">
        <v>100</v>
      </c>
      <c r="AR22" s="221">
        <f t="shared" si="25"/>
        <v>91.81355</v>
      </c>
      <c r="AS22" s="222">
        <f t="shared" si="26"/>
        <v>8.18645</v>
      </c>
      <c r="AT22" s="223">
        <f t="shared" si="27"/>
        <v>106.45</v>
      </c>
      <c r="AU22" s="223">
        <f t="shared" si="28"/>
        <v>9.492</v>
      </c>
      <c r="AV22" s="250">
        <f t="shared" si="29"/>
        <v>0.03383</v>
      </c>
      <c r="AW22" s="208">
        <f t="shared" si="30"/>
        <v>0.03106</v>
      </c>
      <c r="AX22" s="208">
        <f t="shared" si="31"/>
        <v>0.00277</v>
      </c>
      <c r="AY22" s="195" t="s">
        <v>25</v>
      </c>
      <c r="AZ22" s="206"/>
      <c r="BA22" s="187">
        <v>1050.67</v>
      </c>
      <c r="BB22" s="187">
        <f t="shared" si="32"/>
        <v>121816.78</v>
      </c>
      <c r="BC22" s="187">
        <f t="shared" si="0"/>
        <v>35.54</v>
      </c>
      <c r="BD22" s="178">
        <f t="shared" si="33"/>
        <v>139.324</v>
      </c>
      <c r="BE22" s="178">
        <f t="shared" si="34"/>
        <v>0</v>
      </c>
      <c r="BF22" s="178">
        <f t="shared" si="35"/>
        <v>139.324</v>
      </c>
      <c r="BG22" s="178">
        <f t="shared" si="36"/>
        <v>115.949</v>
      </c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</row>
    <row r="23" spans="1:104" ht="15.75">
      <c r="A23" s="167">
        <v>15</v>
      </c>
      <c r="B23" s="168" t="s">
        <v>26</v>
      </c>
      <c r="C23" s="264">
        <v>3462.8</v>
      </c>
      <c r="D23" s="176"/>
      <c r="E23" s="176">
        <f t="shared" si="1"/>
        <v>3462.8</v>
      </c>
      <c r="F23" s="43">
        <f t="shared" si="2"/>
        <v>3462.8</v>
      </c>
      <c r="G23" s="352">
        <v>395.12</v>
      </c>
      <c r="H23" s="182">
        <f t="shared" si="3"/>
        <v>403.81</v>
      </c>
      <c r="I23" s="170">
        <f t="shared" si="4"/>
        <v>0</v>
      </c>
      <c r="J23" s="170">
        <f t="shared" si="5"/>
        <v>403.81</v>
      </c>
      <c r="K23" s="260">
        <v>130</v>
      </c>
      <c r="L23" s="200">
        <v>0.03</v>
      </c>
      <c r="M23" s="181">
        <v>344.5</v>
      </c>
      <c r="N23" s="200">
        <f t="shared" si="6"/>
        <v>3807.3</v>
      </c>
      <c r="O23" s="200">
        <f t="shared" si="7"/>
        <v>10.34</v>
      </c>
      <c r="P23" s="232">
        <f t="shared" si="8"/>
        <v>0.002986</v>
      </c>
      <c r="Q23" s="260">
        <v>40</v>
      </c>
      <c r="R23" s="260">
        <v>58.3</v>
      </c>
      <c r="S23" s="233">
        <f t="shared" si="9"/>
        <v>90</v>
      </c>
      <c r="T23" s="278"/>
      <c r="U23" s="182">
        <f t="shared" si="10"/>
        <v>335.17</v>
      </c>
      <c r="V23" s="183">
        <f t="shared" si="11"/>
        <v>3.72</v>
      </c>
      <c r="W23" s="271"/>
      <c r="X23" s="238" t="s">
        <v>26</v>
      </c>
      <c r="Y23" s="235">
        <v>14.49</v>
      </c>
      <c r="Z23" s="236">
        <f t="shared" si="12"/>
        <v>5851.21</v>
      </c>
      <c r="AA23" s="212">
        <f t="shared" si="13"/>
        <v>24.192</v>
      </c>
      <c r="AB23" s="212">
        <f t="shared" si="14"/>
        <v>0</v>
      </c>
      <c r="AC23" s="212">
        <v>24.192</v>
      </c>
      <c r="AD23" s="236">
        <v>1050.67</v>
      </c>
      <c r="AE23" s="170">
        <f t="shared" si="15"/>
        <v>25417.81</v>
      </c>
      <c r="AF23" s="170">
        <f t="shared" si="16"/>
        <v>31269.02</v>
      </c>
      <c r="AG23" s="253">
        <f t="shared" si="17"/>
        <v>77.43</v>
      </c>
      <c r="AH23" s="237">
        <f t="shared" si="18"/>
        <v>77.43</v>
      </c>
      <c r="AI23" s="193">
        <v>1590.78</v>
      </c>
      <c r="AJ23" s="187">
        <f t="shared" si="19"/>
        <v>0</v>
      </c>
      <c r="AK23" s="187">
        <f t="shared" si="20"/>
        <v>0</v>
      </c>
      <c r="AL23" s="186">
        <f t="shared" si="21"/>
        <v>0</v>
      </c>
      <c r="AM23" s="181" t="e">
        <f t="shared" si="22"/>
        <v>#DIV/0!</v>
      </c>
      <c r="AN23" s="281">
        <v>113.001</v>
      </c>
      <c r="AO23" s="178">
        <f t="shared" si="23"/>
        <v>113.001</v>
      </c>
      <c r="AP23" s="178">
        <f t="shared" si="24"/>
        <v>0</v>
      </c>
      <c r="AQ23" s="221">
        <v>100</v>
      </c>
      <c r="AR23" s="221">
        <f t="shared" si="25"/>
        <v>90.95159</v>
      </c>
      <c r="AS23" s="222">
        <f t="shared" si="26"/>
        <v>9.04841</v>
      </c>
      <c r="AT23" s="223">
        <f t="shared" si="27"/>
        <v>102.776</v>
      </c>
      <c r="AU23" s="223">
        <f t="shared" si="28"/>
        <v>10.225</v>
      </c>
      <c r="AV23" s="250">
        <f t="shared" si="29"/>
        <v>0.03263</v>
      </c>
      <c r="AW23" s="208">
        <f t="shared" si="30"/>
        <v>0.02968</v>
      </c>
      <c r="AX23" s="208">
        <f t="shared" si="31"/>
        <v>0.00295</v>
      </c>
      <c r="AY23" s="195" t="s">
        <v>26</v>
      </c>
      <c r="AZ23" s="206"/>
      <c r="BA23" s="187">
        <v>1050.67</v>
      </c>
      <c r="BB23" s="187">
        <f t="shared" si="32"/>
        <v>118726.76</v>
      </c>
      <c r="BC23" s="187">
        <f t="shared" si="0"/>
        <v>34.29</v>
      </c>
      <c r="BD23" s="178">
        <f t="shared" si="33"/>
        <v>137.193</v>
      </c>
      <c r="BE23" s="178">
        <f t="shared" si="34"/>
        <v>0</v>
      </c>
      <c r="BF23" s="178">
        <f t="shared" si="35"/>
        <v>137.193</v>
      </c>
      <c r="BG23" s="178">
        <f t="shared" si="36"/>
        <v>112.991</v>
      </c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</row>
    <row r="24" spans="1:104" ht="15.75">
      <c r="A24" s="167">
        <v>16</v>
      </c>
      <c r="B24" s="168" t="s">
        <v>27</v>
      </c>
      <c r="C24" s="264">
        <v>3565.6</v>
      </c>
      <c r="D24" s="176"/>
      <c r="E24" s="176">
        <f t="shared" si="1"/>
        <v>3565.6</v>
      </c>
      <c r="F24" s="43">
        <f t="shared" si="2"/>
        <v>3565.6</v>
      </c>
      <c r="G24" s="352">
        <v>357.32</v>
      </c>
      <c r="H24" s="182">
        <f t="shared" si="3"/>
        <v>365.18</v>
      </c>
      <c r="I24" s="170">
        <f t="shared" si="4"/>
        <v>0</v>
      </c>
      <c r="J24" s="170">
        <f t="shared" si="5"/>
        <v>365.18</v>
      </c>
      <c r="K24" s="260">
        <v>129</v>
      </c>
      <c r="L24" s="200">
        <v>0.03</v>
      </c>
      <c r="M24" s="181">
        <v>314.4</v>
      </c>
      <c r="N24" s="200">
        <f t="shared" si="6"/>
        <v>3880</v>
      </c>
      <c r="O24" s="200">
        <f t="shared" si="7"/>
        <v>9.43</v>
      </c>
      <c r="P24" s="232">
        <f t="shared" si="8"/>
        <v>0.002645</v>
      </c>
      <c r="Q24" s="260">
        <v>83</v>
      </c>
      <c r="R24" s="260">
        <v>104.94</v>
      </c>
      <c r="S24" s="233">
        <f t="shared" si="9"/>
        <v>46</v>
      </c>
      <c r="T24" s="278"/>
      <c r="U24" s="182">
        <f t="shared" si="10"/>
        <v>250.81</v>
      </c>
      <c r="V24" s="183">
        <f t="shared" si="11"/>
        <v>5.45</v>
      </c>
      <c r="W24" s="271"/>
      <c r="X24" s="238" t="s">
        <v>27</v>
      </c>
      <c r="Y24" s="235">
        <v>14.49</v>
      </c>
      <c r="Z24" s="236">
        <f t="shared" si="12"/>
        <v>5291.46</v>
      </c>
      <c r="AA24" s="212">
        <f t="shared" si="13"/>
        <v>21.923</v>
      </c>
      <c r="AB24" s="212">
        <f t="shared" si="14"/>
        <v>0</v>
      </c>
      <c r="AC24" s="212">
        <v>21.923</v>
      </c>
      <c r="AD24" s="236">
        <v>1050.67</v>
      </c>
      <c r="AE24" s="170">
        <f t="shared" si="15"/>
        <v>23033.84</v>
      </c>
      <c r="AF24" s="170">
        <f t="shared" si="16"/>
        <v>28325.3</v>
      </c>
      <c r="AG24" s="253">
        <f t="shared" si="17"/>
        <v>77.57</v>
      </c>
      <c r="AH24" s="237">
        <f t="shared" si="18"/>
        <v>77.57</v>
      </c>
      <c r="AI24" s="193">
        <v>1590.78</v>
      </c>
      <c r="AJ24" s="187">
        <f t="shared" si="19"/>
        <v>0</v>
      </c>
      <c r="AK24" s="187">
        <f t="shared" si="20"/>
        <v>0</v>
      </c>
      <c r="AL24" s="186">
        <f t="shared" si="21"/>
        <v>0</v>
      </c>
      <c r="AM24" s="181" t="e">
        <f t="shared" si="22"/>
        <v>#DIV/0!</v>
      </c>
      <c r="AN24" s="281">
        <v>108.123</v>
      </c>
      <c r="AO24" s="178">
        <f t="shared" si="23"/>
        <v>108.123</v>
      </c>
      <c r="AP24" s="178">
        <f t="shared" si="24"/>
        <v>0</v>
      </c>
      <c r="AQ24" s="221">
        <v>100</v>
      </c>
      <c r="AR24" s="221">
        <f t="shared" si="25"/>
        <v>91.89691</v>
      </c>
      <c r="AS24" s="222">
        <f t="shared" si="26"/>
        <v>8.10309</v>
      </c>
      <c r="AT24" s="223">
        <f t="shared" si="27"/>
        <v>99.362</v>
      </c>
      <c r="AU24" s="223">
        <f t="shared" si="28"/>
        <v>8.761</v>
      </c>
      <c r="AV24" s="250">
        <f t="shared" si="29"/>
        <v>0.03032</v>
      </c>
      <c r="AW24" s="208">
        <f t="shared" si="30"/>
        <v>0.02787</v>
      </c>
      <c r="AX24" s="208">
        <f t="shared" si="31"/>
        <v>0.00246</v>
      </c>
      <c r="AY24" s="195" t="s">
        <v>27</v>
      </c>
      <c r="AZ24" s="206"/>
      <c r="BA24" s="187">
        <v>1050.67</v>
      </c>
      <c r="BB24" s="187">
        <f t="shared" si="32"/>
        <v>113601.59</v>
      </c>
      <c r="BC24" s="187">
        <f t="shared" si="0"/>
        <v>31.86</v>
      </c>
      <c r="BD24" s="178">
        <f t="shared" si="33"/>
        <v>130.046</v>
      </c>
      <c r="BE24" s="178">
        <f t="shared" si="34"/>
        <v>0</v>
      </c>
      <c r="BF24" s="178">
        <f t="shared" si="35"/>
        <v>130.046</v>
      </c>
      <c r="BG24" s="178">
        <f t="shared" si="36"/>
        <v>108.109</v>
      </c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</row>
    <row r="25" spans="1:104" ht="15.75">
      <c r="A25" s="162">
        <v>17</v>
      </c>
      <c r="B25" s="168" t="s">
        <v>28</v>
      </c>
      <c r="C25" s="264">
        <v>3578.3</v>
      </c>
      <c r="D25" s="176"/>
      <c r="E25" s="176">
        <f t="shared" si="1"/>
        <v>3578.3</v>
      </c>
      <c r="F25" s="43">
        <f t="shared" si="2"/>
        <v>3578.3</v>
      </c>
      <c r="G25" s="352">
        <v>530.7</v>
      </c>
      <c r="H25" s="182">
        <f t="shared" si="3"/>
        <v>542.38</v>
      </c>
      <c r="I25" s="170">
        <f t="shared" si="4"/>
        <v>0</v>
      </c>
      <c r="J25" s="170">
        <f t="shared" si="5"/>
        <v>542.38</v>
      </c>
      <c r="K25" s="260">
        <v>135</v>
      </c>
      <c r="L25" s="200">
        <v>0.03</v>
      </c>
      <c r="M25" s="181">
        <v>317.6</v>
      </c>
      <c r="N25" s="200">
        <f t="shared" si="6"/>
        <v>3895.9</v>
      </c>
      <c r="O25" s="200">
        <f t="shared" si="7"/>
        <v>9.53</v>
      </c>
      <c r="P25" s="232">
        <f t="shared" si="8"/>
        <v>0.002663</v>
      </c>
      <c r="Q25" s="260">
        <v>65</v>
      </c>
      <c r="R25" s="260">
        <v>77.22</v>
      </c>
      <c r="S25" s="233">
        <f t="shared" si="9"/>
        <v>70</v>
      </c>
      <c r="T25" s="278"/>
      <c r="U25" s="182">
        <f t="shared" si="10"/>
        <v>455.63</v>
      </c>
      <c r="V25" s="183">
        <f t="shared" si="11"/>
        <v>6.51</v>
      </c>
      <c r="W25" s="271"/>
      <c r="X25" s="238" t="s">
        <v>28</v>
      </c>
      <c r="Y25" s="235">
        <v>14.49</v>
      </c>
      <c r="Z25" s="236">
        <f t="shared" si="12"/>
        <v>7859.09</v>
      </c>
      <c r="AA25" s="212">
        <f t="shared" si="13"/>
        <v>33.213</v>
      </c>
      <c r="AB25" s="212">
        <f t="shared" si="14"/>
        <v>0</v>
      </c>
      <c r="AC25" s="212">
        <v>33.213</v>
      </c>
      <c r="AD25" s="236">
        <v>1050.67</v>
      </c>
      <c r="AE25" s="170">
        <f t="shared" si="15"/>
        <v>34895.9</v>
      </c>
      <c r="AF25" s="170">
        <f t="shared" si="16"/>
        <v>42754.99</v>
      </c>
      <c r="AG25" s="253">
        <f t="shared" si="17"/>
        <v>78.83</v>
      </c>
      <c r="AH25" s="237">
        <f t="shared" si="18"/>
        <v>78.83</v>
      </c>
      <c r="AI25" s="193">
        <v>1590.78</v>
      </c>
      <c r="AJ25" s="187">
        <f t="shared" si="19"/>
        <v>0</v>
      </c>
      <c r="AK25" s="187">
        <f t="shared" si="20"/>
        <v>0</v>
      </c>
      <c r="AL25" s="186">
        <f t="shared" si="21"/>
        <v>0</v>
      </c>
      <c r="AM25" s="181" t="e">
        <f t="shared" si="22"/>
        <v>#DIV/0!</v>
      </c>
      <c r="AN25" s="281">
        <v>112.376</v>
      </c>
      <c r="AO25" s="178">
        <f t="shared" si="23"/>
        <v>112.376</v>
      </c>
      <c r="AP25" s="178">
        <f t="shared" si="24"/>
        <v>0</v>
      </c>
      <c r="AQ25" s="221">
        <v>100</v>
      </c>
      <c r="AR25" s="221">
        <f t="shared" si="25"/>
        <v>91.84784</v>
      </c>
      <c r="AS25" s="222">
        <f t="shared" si="26"/>
        <v>8.15216</v>
      </c>
      <c r="AT25" s="223">
        <f t="shared" si="27"/>
        <v>103.215</v>
      </c>
      <c r="AU25" s="223">
        <f t="shared" si="28"/>
        <v>9.161</v>
      </c>
      <c r="AV25" s="250">
        <f t="shared" si="29"/>
        <v>0.0314</v>
      </c>
      <c r="AW25" s="208">
        <f t="shared" si="30"/>
        <v>0.02884</v>
      </c>
      <c r="AX25" s="208">
        <f t="shared" si="31"/>
        <v>0.00256</v>
      </c>
      <c r="AY25" s="195" t="s">
        <v>28</v>
      </c>
      <c r="AZ25" s="206"/>
      <c r="BA25" s="187">
        <v>1050.67</v>
      </c>
      <c r="BB25" s="187">
        <f t="shared" si="32"/>
        <v>118070.09</v>
      </c>
      <c r="BC25" s="187">
        <f t="shared" si="0"/>
        <v>33</v>
      </c>
      <c r="BD25" s="178">
        <f t="shared" si="33"/>
        <v>145.589</v>
      </c>
      <c r="BE25" s="178">
        <f t="shared" si="34"/>
        <v>0</v>
      </c>
      <c r="BF25" s="178">
        <f t="shared" si="35"/>
        <v>145.589</v>
      </c>
      <c r="BG25" s="178">
        <f t="shared" si="36"/>
        <v>112.359</v>
      </c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</row>
    <row r="26" spans="1:104" ht="15.75">
      <c r="A26" s="162">
        <v>18</v>
      </c>
      <c r="B26" s="168" t="s">
        <v>29</v>
      </c>
      <c r="C26" s="264">
        <v>3530.8</v>
      </c>
      <c r="D26" s="176"/>
      <c r="E26" s="176">
        <f t="shared" si="1"/>
        <v>3530.8</v>
      </c>
      <c r="F26" s="43">
        <f t="shared" si="2"/>
        <v>3530.8</v>
      </c>
      <c r="G26" s="352">
        <v>320.68</v>
      </c>
      <c r="H26" s="182">
        <f t="shared" si="3"/>
        <v>327.73</v>
      </c>
      <c r="I26" s="170">
        <f t="shared" si="4"/>
        <v>0</v>
      </c>
      <c r="J26" s="170">
        <f t="shared" si="5"/>
        <v>327.73</v>
      </c>
      <c r="K26" s="260">
        <v>148</v>
      </c>
      <c r="L26" s="200">
        <v>0.03</v>
      </c>
      <c r="M26" s="181">
        <v>309.6</v>
      </c>
      <c r="N26" s="200">
        <f t="shared" si="6"/>
        <v>3840.4</v>
      </c>
      <c r="O26" s="200">
        <f t="shared" si="7"/>
        <v>9.29</v>
      </c>
      <c r="P26" s="232">
        <f t="shared" si="8"/>
        <v>0.002631</v>
      </c>
      <c r="Q26" s="260">
        <v>92</v>
      </c>
      <c r="R26" s="260">
        <v>115.48</v>
      </c>
      <c r="S26" s="233">
        <f t="shared" si="9"/>
        <v>56</v>
      </c>
      <c r="T26" s="278"/>
      <c r="U26" s="182">
        <f t="shared" si="10"/>
        <v>202.96</v>
      </c>
      <c r="V26" s="183">
        <f t="shared" si="11"/>
        <v>3.62</v>
      </c>
      <c r="W26" s="271"/>
      <c r="X26" s="238" t="s">
        <v>29</v>
      </c>
      <c r="Y26" s="235">
        <v>14.49</v>
      </c>
      <c r="Z26" s="236">
        <f t="shared" si="12"/>
        <v>4748.81</v>
      </c>
      <c r="AA26" s="212">
        <f t="shared" si="13"/>
        <v>25.71</v>
      </c>
      <c r="AB26" s="212">
        <f t="shared" si="14"/>
        <v>0</v>
      </c>
      <c r="AC26" s="212">
        <v>25.71</v>
      </c>
      <c r="AD26" s="236">
        <v>1050.67</v>
      </c>
      <c r="AE26" s="170">
        <f t="shared" si="15"/>
        <v>27012.73</v>
      </c>
      <c r="AF26" s="170">
        <f t="shared" si="16"/>
        <v>31761.54</v>
      </c>
      <c r="AG26" s="253">
        <f t="shared" si="17"/>
        <v>96.91</v>
      </c>
      <c r="AH26" s="237">
        <f t="shared" si="18"/>
        <v>96.91</v>
      </c>
      <c r="AI26" s="193">
        <v>1590.78</v>
      </c>
      <c r="AJ26" s="187">
        <f t="shared" si="19"/>
        <v>0</v>
      </c>
      <c r="AK26" s="187">
        <f t="shared" si="20"/>
        <v>0</v>
      </c>
      <c r="AL26" s="186">
        <f t="shared" si="21"/>
        <v>0</v>
      </c>
      <c r="AM26" s="181" t="e">
        <f t="shared" si="22"/>
        <v>#DIV/0!</v>
      </c>
      <c r="AN26" s="281">
        <v>135.416</v>
      </c>
      <c r="AO26" s="178">
        <f t="shared" si="23"/>
        <v>135.416</v>
      </c>
      <c r="AP26" s="178">
        <f t="shared" si="24"/>
        <v>0</v>
      </c>
      <c r="AQ26" s="221">
        <v>100</v>
      </c>
      <c r="AR26" s="221">
        <f t="shared" si="25"/>
        <v>91.93834</v>
      </c>
      <c r="AS26" s="222">
        <f t="shared" si="26"/>
        <v>8.06166</v>
      </c>
      <c r="AT26" s="223">
        <f t="shared" si="27"/>
        <v>124.499</v>
      </c>
      <c r="AU26" s="223">
        <f t="shared" si="28"/>
        <v>10.917</v>
      </c>
      <c r="AV26" s="250">
        <f t="shared" si="29"/>
        <v>0.03835</v>
      </c>
      <c r="AW26" s="208">
        <f t="shared" si="30"/>
        <v>0.03526</v>
      </c>
      <c r="AX26" s="208">
        <f t="shared" si="31"/>
        <v>0.00309</v>
      </c>
      <c r="AY26" s="195" t="s">
        <v>29</v>
      </c>
      <c r="AZ26" s="206"/>
      <c r="BA26" s="187">
        <v>1050.67</v>
      </c>
      <c r="BB26" s="187">
        <f t="shared" si="32"/>
        <v>142277.53</v>
      </c>
      <c r="BC26" s="187">
        <f t="shared" si="0"/>
        <v>40.3</v>
      </c>
      <c r="BD26" s="178">
        <f t="shared" si="33"/>
        <v>161.126</v>
      </c>
      <c r="BE26" s="178">
        <f t="shared" si="34"/>
        <v>0</v>
      </c>
      <c r="BF26" s="178">
        <f t="shared" si="35"/>
        <v>161.126</v>
      </c>
      <c r="BG26" s="178">
        <f t="shared" si="36"/>
        <v>135.406</v>
      </c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</row>
    <row r="27" spans="1:104" ht="15.75">
      <c r="A27" s="162">
        <v>19</v>
      </c>
      <c r="B27" s="168" t="s">
        <v>30</v>
      </c>
      <c r="C27" s="264">
        <v>3455.8</v>
      </c>
      <c r="D27" s="176"/>
      <c r="E27" s="176">
        <f t="shared" si="1"/>
        <v>3455.8</v>
      </c>
      <c r="F27" s="43">
        <f t="shared" si="2"/>
        <v>3455.8</v>
      </c>
      <c r="G27" s="352">
        <v>424.26</v>
      </c>
      <c r="H27" s="182">
        <f t="shared" si="3"/>
        <v>433.59</v>
      </c>
      <c r="I27" s="170">
        <f t="shared" si="4"/>
        <v>0</v>
      </c>
      <c r="J27" s="170">
        <f t="shared" si="5"/>
        <v>433.59</v>
      </c>
      <c r="K27" s="260">
        <v>136</v>
      </c>
      <c r="L27" s="200">
        <v>0.03</v>
      </c>
      <c r="M27" s="181">
        <v>305.6</v>
      </c>
      <c r="N27" s="200">
        <f t="shared" si="6"/>
        <v>3761.4</v>
      </c>
      <c r="O27" s="200">
        <f t="shared" si="7"/>
        <v>9.17</v>
      </c>
      <c r="P27" s="232">
        <f t="shared" si="8"/>
        <v>0.002654</v>
      </c>
      <c r="Q27" s="260">
        <v>80</v>
      </c>
      <c r="R27" s="260">
        <v>105.64</v>
      </c>
      <c r="S27" s="233">
        <f t="shared" si="9"/>
        <v>56</v>
      </c>
      <c r="T27" s="278"/>
      <c r="U27" s="182">
        <f t="shared" si="10"/>
        <v>318.78</v>
      </c>
      <c r="V27" s="183">
        <f t="shared" si="11"/>
        <v>5.69</v>
      </c>
      <c r="W27" s="271"/>
      <c r="X27" s="238" t="s">
        <v>30</v>
      </c>
      <c r="Y27" s="235">
        <v>14.49</v>
      </c>
      <c r="Z27" s="236">
        <f t="shared" si="12"/>
        <v>6282.72</v>
      </c>
      <c r="AA27" s="212">
        <f t="shared" si="13"/>
        <v>26.56</v>
      </c>
      <c r="AB27" s="212">
        <f t="shared" si="14"/>
        <v>0</v>
      </c>
      <c r="AC27" s="212">
        <v>26.56</v>
      </c>
      <c r="AD27" s="236">
        <v>1050.67</v>
      </c>
      <c r="AE27" s="170">
        <f t="shared" si="15"/>
        <v>27905.8</v>
      </c>
      <c r="AF27" s="170">
        <f t="shared" si="16"/>
        <v>34188.52</v>
      </c>
      <c r="AG27" s="253">
        <f t="shared" si="17"/>
        <v>78.85</v>
      </c>
      <c r="AH27" s="237">
        <f t="shared" si="18"/>
        <v>78.85</v>
      </c>
      <c r="AI27" s="193">
        <v>1590.78</v>
      </c>
      <c r="AJ27" s="187">
        <f t="shared" si="19"/>
        <v>0</v>
      </c>
      <c r="AK27" s="187">
        <f t="shared" si="20"/>
        <v>0</v>
      </c>
      <c r="AL27" s="186">
        <f t="shared" si="21"/>
        <v>0</v>
      </c>
      <c r="AM27" s="181" t="e">
        <f t="shared" si="22"/>
        <v>#DIV/0!</v>
      </c>
      <c r="AN27" s="281">
        <v>116.58</v>
      </c>
      <c r="AO27" s="178">
        <f t="shared" si="23"/>
        <v>116.58</v>
      </c>
      <c r="AP27" s="178">
        <f t="shared" si="24"/>
        <v>0</v>
      </c>
      <c r="AQ27" s="221">
        <v>100</v>
      </c>
      <c r="AR27" s="221">
        <f t="shared" si="25"/>
        <v>91.87537</v>
      </c>
      <c r="AS27" s="222">
        <f t="shared" si="26"/>
        <v>8.12463</v>
      </c>
      <c r="AT27" s="223">
        <f t="shared" si="27"/>
        <v>107.108</v>
      </c>
      <c r="AU27" s="223">
        <f t="shared" si="28"/>
        <v>9.472</v>
      </c>
      <c r="AV27" s="250">
        <f t="shared" si="29"/>
        <v>0.03373</v>
      </c>
      <c r="AW27" s="208">
        <f t="shared" si="30"/>
        <v>0.03099</v>
      </c>
      <c r="AX27" s="208">
        <f t="shared" si="31"/>
        <v>0.00274</v>
      </c>
      <c r="AY27" s="195" t="s">
        <v>30</v>
      </c>
      <c r="AZ27" s="206"/>
      <c r="BA27" s="187">
        <v>1050.67</v>
      </c>
      <c r="BB27" s="187">
        <f t="shared" si="32"/>
        <v>122487.11</v>
      </c>
      <c r="BC27" s="187">
        <f t="shared" si="0"/>
        <v>35.44</v>
      </c>
      <c r="BD27" s="178">
        <f t="shared" si="33"/>
        <v>143.14</v>
      </c>
      <c r="BE27" s="178">
        <f t="shared" si="34"/>
        <v>0</v>
      </c>
      <c r="BF27" s="178">
        <f t="shared" si="35"/>
        <v>143.14</v>
      </c>
      <c r="BG27" s="178">
        <f t="shared" si="36"/>
        <v>116.564</v>
      </c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</row>
    <row r="28" spans="1:104" ht="15.75">
      <c r="A28" s="274">
        <v>20</v>
      </c>
      <c r="B28" s="168" t="s">
        <v>31</v>
      </c>
      <c r="C28" s="264">
        <v>3512.4</v>
      </c>
      <c r="D28" s="176"/>
      <c r="E28" s="176">
        <f t="shared" si="1"/>
        <v>3512.4</v>
      </c>
      <c r="F28" s="43">
        <f t="shared" si="2"/>
        <v>3512.4</v>
      </c>
      <c r="G28" s="352">
        <v>314.34</v>
      </c>
      <c r="H28" s="182">
        <f t="shared" si="3"/>
        <v>321.26</v>
      </c>
      <c r="I28" s="170">
        <f t="shared" si="4"/>
        <v>0</v>
      </c>
      <c r="J28" s="170">
        <f t="shared" si="5"/>
        <v>321.26</v>
      </c>
      <c r="K28" s="260">
        <v>118</v>
      </c>
      <c r="L28" s="200">
        <v>0.03</v>
      </c>
      <c r="M28" s="181">
        <v>266.4</v>
      </c>
      <c r="N28" s="200">
        <f t="shared" si="6"/>
        <v>3778.8</v>
      </c>
      <c r="O28" s="200">
        <f t="shared" si="7"/>
        <v>7.99</v>
      </c>
      <c r="P28" s="232">
        <f t="shared" si="8"/>
        <v>0.002275</v>
      </c>
      <c r="Q28" s="260">
        <v>62</v>
      </c>
      <c r="R28" s="260">
        <v>65</v>
      </c>
      <c r="S28" s="233">
        <f t="shared" si="9"/>
        <v>56</v>
      </c>
      <c r="T28" s="278"/>
      <c r="U28" s="182">
        <f t="shared" si="10"/>
        <v>248.27</v>
      </c>
      <c r="V28" s="183">
        <f t="shared" si="11"/>
        <v>4.43</v>
      </c>
      <c r="W28" s="271"/>
      <c r="X28" s="238" t="s">
        <v>31</v>
      </c>
      <c r="Y28" s="235">
        <v>14.49</v>
      </c>
      <c r="Z28" s="236">
        <f t="shared" si="12"/>
        <v>4655.06</v>
      </c>
      <c r="AA28" s="212">
        <f t="shared" si="13"/>
        <v>19.543</v>
      </c>
      <c r="AB28" s="212">
        <f t="shared" si="14"/>
        <v>0</v>
      </c>
      <c r="AC28" s="212">
        <v>19.543</v>
      </c>
      <c r="AD28" s="236">
        <v>1050.67</v>
      </c>
      <c r="AE28" s="170">
        <f t="shared" si="15"/>
        <v>20533.24</v>
      </c>
      <c r="AF28" s="170">
        <f t="shared" si="16"/>
        <v>25188.3</v>
      </c>
      <c r="AG28" s="253">
        <f t="shared" si="17"/>
        <v>78.4</v>
      </c>
      <c r="AH28" s="237">
        <f t="shared" si="18"/>
        <v>78.4</v>
      </c>
      <c r="AI28" s="193">
        <v>1590.78</v>
      </c>
      <c r="AJ28" s="187">
        <f t="shared" si="19"/>
        <v>0</v>
      </c>
      <c r="AK28" s="187">
        <f t="shared" si="20"/>
        <v>0</v>
      </c>
      <c r="AL28" s="186">
        <f t="shared" si="21"/>
        <v>0</v>
      </c>
      <c r="AM28" s="181" t="e">
        <f t="shared" si="22"/>
        <v>#DIV/0!</v>
      </c>
      <c r="AN28" s="281">
        <v>119.086</v>
      </c>
      <c r="AO28" s="178">
        <f t="shared" si="23"/>
        <v>119.086</v>
      </c>
      <c r="AP28" s="178">
        <f t="shared" si="24"/>
        <v>0</v>
      </c>
      <c r="AQ28" s="221">
        <v>100</v>
      </c>
      <c r="AR28" s="221">
        <f t="shared" si="25"/>
        <v>92.95014</v>
      </c>
      <c r="AS28" s="222">
        <f t="shared" si="26"/>
        <v>7.04986</v>
      </c>
      <c r="AT28" s="223">
        <f t="shared" si="27"/>
        <v>110.691</v>
      </c>
      <c r="AU28" s="223">
        <f t="shared" si="28"/>
        <v>8.395</v>
      </c>
      <c r="AV28" s="250">
        <f t="shared" si="29"/>
        <v>0.0339</v>
      </c>
      <c r="AW28" s="208">
        <f t="shared" si="30"/>
        <v>0.03151</v>
      </c>
      <c r="AX28" s="208">
        <f t="shared" si="31"/>
        <v>0.00239</v>
      </c>
      <c r="AY28" s="195" t="s">
        <v>31</v>
      </c>
      <c r="AZ28" s="206"/>
      <c r="BA28" s="187">
        <v>1050.67</v>
      </c>
      <c r="BB28" s="187">
        <f t="shared" si="32"/>
        <v>125120.09</v>
      </c>
      <c r="BC28" s="187">
        <f t="shared" si="0"/>
        <v>35.62</v>
      </c>
      <c r="BD28" s="178">
        <f t="shared" si="33"/>
        <v>138.629</v>
      </c>
      <c r="BE28" s="178">
        <f t="shared" si="34"/>
        <v>0</v>
      </c>
      <c r="BF28" s="178">
        <f t="shared" si="35"/>
        <v>138.629</v>
      </c>
      <c r="BG28" s="178">
        <f t="shared" si="36"/>
        <v>119.07</v>
      </c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</row>
    <row r="29" spans="1:104" ht="15.75">
      <c r="A29" s="162">
        <v>21</v>
      </c>
      <c r="B29" s="168" t="s">
        <v>32</v>
      </c>
      <c r="C29" s="264">
        <v>3501.4</v>
      </c>
      <c r="D29" s="176">
        <v>108.1</v>
      </c>
      <c r="E29" s="176">
        <f t="shared" si="1"/>
        <v>3609.5</v>
      </c>
      <c r="F29" s="43">
        <f t="shared" si="2"/>
        <v>3609.5</v>
      </c>
      <c r="G29" s="352">
        <v>306.35</v>
      </c>
      <c r="H29" s="182">
        <f t="shared" si="3"/>
        <v>313.09</v>
      </c>
      <c r="I29" s="170">
        <f t="shared" si="4"/>
        <v>0.75</v>
      </c>
      <c r="J29" s="170">
        <f t="shared" si="5"/>
        <v>312.34</v>
      </c>
      <c r="K29" s="260">
        <v>151</v>
      </c>
      <c r="L29" s="200">
        <v>0.03</v>
      </c>
      <c r="M29" s="181">
        <v>296</v>
      </c>
      <c r="N29" s="200">
        <f t="shared" si="6"/>
        <v>3905.5</v>
      </c>
      <c r="O29" s="200">
        <f t="shared" si="7"/>
        <v>8.88</v>
      </c>
      <c r="P29" s="232">
        <f t="shared" si="8"/>
        <v>0.00246</v>
      </c>
      <c r="Q29" s="260">
        <v>50</v>
      </c>
      <c r="R29" s="260">
        <v>72.76</v>
      </c>
      <c r="S29" s="233">
        <f t="shared" si="9"/>
        <v>101</v>
      </c>
      <c r="T29" s="278">
        <v>0.483</v>
      </c>
      <c r="U29" s="182">
        <f t="shared" si="10"/>
        <v>230.97</v>
      </c>
      <c r="V29" s="183">
        <f t="shared" si="11"/>
        <v>2.29</v>
      </c>
      <c r="W29" s="271"/>
      <c r="X29" s="238" t="s">
        <v>32</v>
      </c>
      <c r="Y29" s="235">
        <v>14.49</v>
      </c>
      <c r="Z29" s="236">
        <f t="shared" si="12"/>
        <v>4525.81</v>
      </c>
      <c r="AA29" s="212">
        <f t="shared" si="13"/>
        <v>19.138</v>
      </c>
      <c r="AB29" s="212">
        <f t="shared" si="14"/>
        <v>0.046</v>
      </c>
      <c r="AC29" s="212">
        <v>19.184</v>
      </c>
      <c r="AD29" s="236">
        <v>1050.67</v>
      </c>
      <c r="AE29" s="170">
        <f t="shared" si="15"/>
        <v>20107.72</v>
      </c>
      <c r="AF29" s="170">
        <f t="shared" si="16"/>
        <v>24633.53</v>
      </c>
      <c r="AG29" s="253">
        <f t="shared" si="17"/>
        <v>78.87</v>
      </c>
      <c r="AH29" s="237">
        <f t="shared" si="18"/>
        <v>78.87</v>
      </c>
      <c r="AI29" s="193">
        <v>1590.78</v>
      </c>
      <c r="AJ29" s="187">
        <f t="shared" si="19"/>
        <v>73.18</v>
      </c>
      <c r="AK29" s="187">
        <f t="shared" si="20"/>
        <v>10.87</v>
      </c>
      <c r="AL29" s="186">
        <f t="shared" si="21"/>
        <v>84.05</v>
      </c>
      <c r="AM29" s="181">
        <f t="shared" si="22"/>
        <v>112.07</v>
      </c>
      <c r="AN29" s="178">
        <v>129.946</v>
      </c>
      <c r="AO29" s="178">
        <f t="shared" si="23"/>
        <v>126.054</v>
      </c>
      <c r="AP29" s="178">
        <f t="shared" si="24"/>
        <v>3.892</v>
      </c>
      <c r="AQ29" s="221">
        <v>100</v>
      </c>
      <c r="AR29" s="221">
        <f t="shared" si="25"/>
        <v>92.42094</v>
      </c>
      <c r="AS29" s="222">
        <f t="shared" si="26"/>
        <v>7.57906</v>
      </c>
      <c r="AT29" s="223">
        <f t="shared" si="27"/>
        <v>120.097</v>
      </c>
      <c r="AU29" s="223">
        <f t="shared" si="28"/>
        <v>9.849</v>
      </c>
      <c r="AV29" s="250">
        <f t="shared" si="29"/>
        <v>0.036</v>
      </c>
      <c r="AW29" s="208">
        <f t="shared" si="30"/>
        <v>0.03327</v>
      </c>
      <c r="AX29" s="208">
        <f t="shared" si="31"/>
        <v>0.00273</v>
      </c>
      <c r="AY29" s="195" t="s">
        <v>32</v>
      </c>
      <c r="AZ29" s="206"/>
      <c r="BA29" s="187">
        <v>1050.67</v>
      </c>
      <c r="BB29" s="187">
        <f t="shared" si="32"/>
        <v>132441.16</v>
      </c>
      <c r="BC29" s="187">
        <f t="shared" si="0"/>
        <v>37.83</v>
      </c>
      <c r="BD29" s="178">
        <f t="shared" si="33"/>
        <v>145.192</v>
      </c>
      <c r="BE29" s="178">
        <f t="shared" si="34"/>
        <v>3.938</v>
      </c>
      <c r="BF29" s="178">
        <f t="shared" si="35"/>
        <v>149.13</v>
      </c>
      <c r="BG29" s="178">
        <f t="shared" si="36"/>
        <v>126.05</v>
      </c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</row>
    <row r="30" spans="1:104" ht="15.75">
      <c r="A30" s="162">
        <v>22</v>
      </c>
      <c r="B30" s="168" t="s">
        <v>33</v>
      </c>
      <c r="C30" s="273">
        <v>6222</v>
      </c>
      <c r="D30" s="176"/>
      <c r="E30" s="176">
        <f t="shared" si="1"/>
        <v>6222</v>
      </c>
      <c r="F30" s="43">
        <f t="shared" si="2"/>
        <v>6222</v>
      </c>
      <c r="G30" s="352">
        <v>448.7</v>
      </c>
      <c r="H30" s="182">
        <f t="shared" si="3"/>
        <v>458.57</v>
      </c>
      <c r="I30" s="170">
        <f t="shared" si="4"/>
        <v>0</v>
      </c>
      <c r="J30" s="170">
        <f t="shared" si="5"/>
        <v>458.57</v>
      </c>
      <c r="K30" s="260">
        <v>265</v>
      </c>
      <c r="L30" s="200">
        <v>0.03</v>
      </c>
      <c r="M30" s="181">
        <v>622.8</v>
      </c>
      <c r="N30" s="200">
        <f t="shared" si="6"/>
        <v>6844.8</v>
      </c>
      <c r="O30" s="200">
        <f t="shared" si="7"/>
        <v>18.68</v>
      </c>
      <c r="P30" s="232">
        <f t="shared" si="8"/>
        <v>0.003002</v>
      </c>
      <c r="Q30" s="260">
        <v>153</v>
      </c>
      <c r="R30" s="260">
        <v>205.74</v>
      </c>
      <c r="S30" s="233">
        <f t="shared" si="9"/>
        <v>112</v>
      </c>
      <c r="T30" s="278"/>
      <c r="U30" s="182">
        <f t="shared" si="10"/>
        <v>234.15</v>
      </c>
      <c r="V30" s="183">
        <f t="shared" si="11"/>
        <v>2.09</v>
      </c>
      <c r="W30" s="271"/>
      <c r="X30" s="238" t="s">
        <v>33</v>
      </c>
      <c r="Y30" s="235">
        <v>14.49</v>
      </c>
      <c r="Z30" s="236">
        <f t="shared" si="12"/>
        <v>6644.68</v>
      </c>
      <c r="AA30" s="212">
        <f t="shared" si="13"/>
        <v>27.964</v>
      </c>
      <c r="AB30" s="212">
        <f t="shared" si="14"/>
        <v>0</v>
      </c>
      <c r="AC30" s="212">
        <v>27.964</v>
      </c>
      <c r="AD30" s="236">
        <v>1050.67</v>
      </c>
      <c r="AE30" s="170">
        <f t="shared" si="15"/>
        <v>29380.94</v>
      </c>
      <c r="AF30" s="170">
        <f t="shared" si="16"/>
        <v>36025.62</v>
      </c>
      <c r="AG30" s="253">
        <f t="shared" si="17"/>
        <v>78.56</v>
      </c>
      <c r="AH30" s="237">
        <f t="shared" si="18"/>
        <v>78.56</v>
      </c>
      <c r="AI30" s="193">
        <v>1590.78</v>
      </c>
      <c r="AJ30" s="187">
        <f t="shared" si="19"/>
        <v>0</v>
      </c>
      <c r="AK30" s="187">
        <f t="shared" si="20"/>
        <v>0</v>
      </c>
      <c r="AL30" s="186">
        <f t="shared" si="21"/>
        <v>0</v>
      </c>
      <c r="AM30" s="181" t="e">
        <f t="shared" si="22"/>
        <v>#DIV/0!</v>
      </c>
      <c r="AN30" s="281">
        <v>197.752</v>
      </c>
      <c r="AO30" s="178">
        <f t="shared" si="23"/>
        <v>197.752</v>
      </c>
      <c r="AP30" s="178">
        <f t="shared" si="24"/>
        <v>0</v>
      </c>
      <c r="AQ30" s="221">
        <v>100</v>
      </c>
      <c r="AR30" s="221">
        <f t="shared" si="25"/>
        <v>90.90112</v>
      </c>
      <c r="AS30" s="222">
        <f t="shared" si="26"/>
        <v>9.09888</v>
      </c>
      <c r="AT30" s="223">
        <f t="shared" si="27"/>
        <v>179.759</v>
      </c>
      <c r="AU30" s="223">
        <f t="shared" si="28"/>
        <v>17.993</v>
      </c>
      <c r="AV30" s="250">
        <f t="shared" si="29"/>
        <v>0.03178</v>
      </c>
      <c r="AW30" s="208">
        <f t="shared" si="30"/>
        <v>0.02889</v>
      </c>
      <c r="AX30" s="208">
        <f t="shared" si="31"/>
        <v>0.00289</v>
      </c>
      <c r="AY30" s="195" t="s">
        <v>33</v>
      </c>
      <c r="AZ30" s="206"/>
      <c r="BA30" s="187">
        <v>1050.67</v>
      </c>
      <c r="BB30" s="187">
        <f t="shared" si="32"/>
        <v>207772.09</v>
      </c>
      <c r="BC30" s="187">
        <f t="shared" si="0"/>
        <v>33.39</v>
      </c>
      <c r="BD30" s="178">
        <f t="shared" si="33"/>
        <v>225.716</v>
      </c>
      <c r="BE30" s="178">
        <f t="shared" si="34"/>
        <v>0</v>
      </c>
      <c r="BF30" s="178">
        <f t="shared" si="35"/>
        <v>225.716</v>
      </c>
      <c r="BG30" s="178">
        <f t="shared" si="36"/>
        <v>197.735</v>
      </c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</row>
    <row r="31" spans="1:104" ht="15.75">
      <c r="A31" s="162">
        <v>23</v>
      </c>
      <c r="B31" s="168" t="s">
        <v>34</v>
      </c>
      <c r="C31" s="264">
        <v>6020.5</v>
      </c>
      <c r="D31" s="254">
        <v>116.2</v>
      </c>
      <c r="E31" s="254">
        <f t="shared" si="1"/>
        <v>6136.7</v>
      </c>
      <c r="F31" s="43">
        <f t="shared" si="2"/>
        <v>6136.7</v>
      </c>
      <c r="G31" s="352">
        <v>444.32</v>
      </c>
      <c r="H31" s="182">
        <f t="shared" si="3"/>
        <v>454.1</v>
      </c>
      <c r="I31" s="170">
        <f t="shared" si="4"/>
        <v>0.52</v>
      </c>
      <c r="J31" s="170">
        <f t="shared" si="5"/>
        <v>453.58</v>
      </c>
      <c r="K31" s="260">
        <v>262</v>
      </c>
      <c r="L31" s="200">
        <v>0.03</v>
      </c>
      <c r="M31" s="181">
        <v>595.8</v>
      </c>
      <c r="N31" s="200">
        <f t="shared" si="6"/>
        <v>6732.5</v>
      </c>
      <c r="O31" s="200">
        <f t="shared" si="7"/>
        <v>17.87</v>
      </c>
      <c r="P31" s="232">
        <f t="shared" si="8"/>
        <v>0.002912</v>
      </c>
      <c r="Q31" s="260">
        <v>102</v>
      </c>
      <c r="R31" s="260">
        <v>137.83</v>
      </c>
      <c r="S31" s="233">
        <f t="shared" si="9"/>
        <v>160</v>
      </c>
      <c r="T31" s="278">
        <v>0.183</v>
      </c>
      <c r="U31" s="182">
        <f t="shared" si="10"/>
        <v>298.22</v>
      </c>
      <c r="V31" s="183">
        <f t="shared" si="11"/>
        <v>1.86</v>
      </c>
      <c r="W31" s="271"/>
      <c r="X31" s="238" t="s">
        <v>34</v>
      </c>
      <c r="Y31" s="235">
        <v>14.49</v>
      </c>
      <c r="Z31" s="236">
        <f t="shared" si="12"/>
        <v>6572.37</v>
      </c>
      <c r="AA31" s="212">
        <f t="shared" si="13"/>
        <v>27.865</v>
      </c>
      <c r="AB31" s="212">
        <f t="shared" si="14"/>
        <v>0.032</v>
      </c>
      <c r="AC31" s="212">
        <v>27.897</v>
      </c>
      <c r="AD31" s="236">
        <v>1050.67</v>
      </c>
      <c r="AE31" s="170">
        <f t="shared" si="15"/>
        <v>29276.92</v>
      </c>
      <c r="AF31" s="170">
        <f t="shared" si="16"/>
        <v>35849.29</v>
      </c>
      <c r="AG31" s="253">
        <f t="shared" si="17"/>
        <v>79.04</v>
      </c>
      <c r="AH31" s="237">
        <f t="shared" si="18"/>
        <v>79.04</v>
      </c>
      <c r="AI31" s="193">
        <v>1590.78</v>
      </c>
      <c r="AJ31" s="187">
        <f t="shared" si="19"/>
        <v>50.9</v>
      </c>
      <c r="AK31" s="187">
        <f t="shared" si="20"/>
        <v>7.53</v>
      </c>
      <c r="AL31" s="186">
        <f t="shared" si="21"/>
        <v>58.43</v>
      </c>
      <c r="AM31" s="181">
        <f t="shared" si="22"/>
        <v>112.37</v>
      </c>
      <c r="AN31" s="281">
        <v>236.384</v>
      </c>
      <c r="AO31" s="178">
        <f t="shared" si="23"/>
        <v>231.908</v>
      </c>
      <c r="AP31" s="178">
        <f t="shared" si="24"/>
        <v>4.476</v>
      </c>
      <c r="AQ31" s="221">
        <v>100</v>
      </c>
      <c r="AR31" s="221">
        <f t="shared" si="25"/>
        <v>91.15039</v>
      </c>
      <c r="AS31" s="222">
        <f t="shared" si="26"/>
        <v>8.84961</v>
      </c>
      <c r="AT31" s="223">
        <f t="shared" si="27"/>
        <v>215.465</v>
      </c>
      <c r="AU31" s="223">
        <f t="shared" si="28"/>
        <v>20.919</v>
      </c>
      <c r="AV31" s="250">
        <f t="shared" si="29"/>
        <v>0.03852</v>
      </c>
      <c r="AW31" s="208">
        <f t="shared" si="30"/>
        <v>0.03511</v>
      </c>
      <c r="AX31" s="208">
        <f t="shared" si="31"/>
        <v>0.00341</v>
      </c>
      <c r="AY31" s="195" t="s">
        <v>34</v>
      </c>
      <c r="AZ31" s="206"/>
      <c r="BA31" s="187">
        <v>1050.67</v>
      </c>
      <c r="BB31" s="187">
        <f t="shared" si="32"/>
        <v>243658.78</v>
      </c>
      <c r="BC31" s="187">
        <f t="shared" si="0"/>
        <v>40.47</v>
      </c>
      <c r="BD31" s="178">
        <f t="shared" si="33"/>
        <v>259.773</v>
      </c>
      <c r="BE31" s="178">
        <f t="shared" si="34"/>
        <v>4.508</v>
      </c>
      <c r="BF31" s="178">
        <f t="shared" si="35"/>
        <v>264.281</v>
      </c>
      <c r="BG31" s="178">
        <f t="shared" si="36"/>
        <v>231.91</v>
      </c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</row>
    <row r="32" spans="1:104" ht="15.75">
      <c r="A32" s="274">
        <v>24</v>
      </c>
      <c r="B32" s="168" t="s">
        <v>35</v>
      </c>
      <c r="C32" s="264">
        <v>3278.5</v>
      </c>
      <c r="D32" s="176">
        <v>195.5</v>
      </c>
      <c r="E32" s="176">
        <f t="shared" si="1"/>
        <v>3474</v>
      </c>
      <c r="F32" s="43">
        <f t="shared" si="2"/>
        <v>3474</v>
      </c>
      <c r="G32" s="352">
        <v>446.48</v>
      </c>
      <c r="H32" s="182">
        <f t="shared" si="3"/>
        <v>456.3</v>
      </c>
      <c r="I32" s="170">
        <f t="shared" si="4"/>
        <v>1.57</v>
      </c>
      <c r="J32" s="170">
        <f t="shared" si="5"/>
        <v>454.73</v>
      </c>
      <c r="K32" s="260">
        <v>162</v>
      </c>
      <c r="L32" s="200">
        <v>0.03</v>
      </c>
      <c r="M32" s="181">
        <v>308.2</v>
      </c>
      <c r="N32" s="200">
        <f t="shared" si="6"/>
        <v>3782.2</v>
      </c>
      <c r="O32" s="200">
        <f t="shared" si="7"/>
        <v>9.25</v>
      </c>
      <c r="P32" s="232">
        <f t="shared" si="8"/>
        <v>0.002663</v>
      </c>
      <c r="Q32" s="260">
        <v>66</v>
      </c>
      <c r="R32" s="260">
        <v>123.39</v>
      </c>
      <c r="S32" s="233">
        <f t="shared" si="9"/>
        <v>96</v>
      </c>
      <c r="T32" s="278">
        <v>1.049</v>
      </c>
      <c r="U32" s="182">
        <f t="shared" si="10"/>
        <v>322.61</v>
      </c>
      <c r="V32" s="183">
        <f t="shared" si="11"/>
        <v>3.36</v>
      </c>
      <c r="W32" s="271"/>
      <c r="X32" s="238" t="s">
        <v>35</v>
      </c>
      <c r="Y32" s="235">
        <v>14.49</v>
      </c>
      <c r="Z32" s="236">
        <f t="shared" si="12"/>
        <v>6589.04</v>
      </c>
      <c r="AA32" s="212">
        <f t="shared" si="13"/>
        <v>27.957</v>
      </c>
      <c r="AB32" s="212">
        <f t="shared" si="14"/>
        <v>0.097</v>
      </c>
      <c r="AC32" s="212">
        <v>28.054</v>
      </c>
      <c r="AD32" s="236">
        <v>1050.67</v>
      </c>
      <c r="AE32" s="170">
        <f t="shared" si="15"/>
        <v>29373.58</v>
      </c>
      <c r="AF32" s="170">
        <f t="shared" si="16"/>
        <v>35962.62</v>
      </c>
      <c r="AG32" s="253">
        <f t="shared" si="17"/>
        <v>79.09</v>
      </c>
      <c r="AH32" s="237">
        <f t="shared" si="18"/>
        <v>79.09</v>
      </c>
      <c r="AI32" s="193">
        <v>1590.78</v>
      </c>
      <c r="AJ32" s="187">
        <f t="shared" si="19"/>
        <v>154.31</v>
      </c>
      <c r="AK32" s="187">
        <f t="shared" si="20"/>
        <v>22.75</v>
      </c>
      <c r="AL32" s="186">
        <f t="shared" si="21"/>
        <v>177.06</v>
      </c>
      <c r="AM32" s="181">
        <f t="shared" si="22"/>
        <v>112.78</v>
      </c>
      <c r="AN32" s="281">
        <v>116.977</v>
      </c>
      <c r="AO32" s="178">
        <f t="shared" si="23"/>
        <v>110.395</v>
      </c>
      <c r="AP32" s="178">
        <f t="shared" si="24"/>
        <v>6.582</v>
      </c>
      <c r="AQ32" s="221">
        <v>100</v>
      </c>
      <c r="AR32" s="221">
        <f t="shared" si="25"/>
        <v>91.8513</v>
      </c>
      <c r="AS32" s="222">
        <f t="shared" si="26"/>
        <v>8.1487</v>
      </c>
      <c r="AT32" s="223">
        <f t="shared" si="27"/>
        <v>107.445</v>
      </c>
      <c r="AU32" s="223">
        <f t="shared" si="28"/>
        <v>9.532</v>
      </c>
      <c r="AV32" s="250">
        <f t="shared" si="29"/>
        <v>0.03367</v>
      </c>
      <c r="AW32" s="208">
        <f t="shared" si="30"/>
        <v>0.03093</v>
      </c>
      <c r="AX32" s="208">
        <f t="shared" si="31"/>
        <v>0.00274</v>
      </c>
      <c r="AY32" s="195" t="s">
        <v>35</v>
      </c>
      <c r="AZ32" s="206"/>
      <c r="BA32" s="187">
        <v>1050.67</v>
      </c>
      <c r="BB32" s="187">
        <f t="shared" si="32"/>
        <v>115988.71</v>
      </c>
      <c r="BC32" s="187">
        <f t="shared" si="0"/>
        <v>35.38</v>
      </c>
      <c r="BD32" s="178">
        <f t="shared" si="33"/>
        <v>138.352</v>
      </c>
      <c r="BE32" s="178">
        <f t="shared" si="34"/>
        <v>6.679</v>
      </c>
      <c r="BF32" s="178">
        <f t="shared" si="35"/>
        <v>145.031</v>
      </c>
      <c r="BG32" s="178">
        <f t="shared" si="36"/>
        <v>110.387</v>
      </c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</row>
    <row r="33" spans="1:104" ht="15.75">
      <c r="A33" s="274">
        <v>25</v>
      </c>
      <c r="B33" s="168" t="s">
        <v>36</v>
      </c>
      <c r="C33" s="264">
        <v>3280.3</v>
      </c>
      <c r="D33" s="176">
        <v>243.8</v>
      </c>
      <c r="E33" s="176">
        <f t="shared" si="1"/>
        <v>3524.1</v>
      </c>
      <c r="F33" s="43">
        <f t="shared" si="2"/>
        <v>3524.1</v>
      </c>
      <c r="G33" s="352">
        <v>275.53</v>
      </c>
      <c r="H33" s="182">
        <f t="shared" si="3"/>
        <v>281.59</v>
      </c>
      <c r="I33" s="170">
        <f t="shared" si="4"/>
        <v>1.53</v>
      </c>
      <c r="J33" s="170">
        <f t="shared" si="5"/>
        <v>280.06</v>
      </c>
      <c r="K33" s="260">
        <v>136</v>
      </c>
      <c r="L33" s="200">
        <v>0.03</v>
      </c>
      <c r="M33" s="181">
        <v>298.3</v>
      </c>
      <c r="N33" s="200">
        <f t="shared" si="6"/>
        <v>3822.4</v>
      </c>
      <c r="O33" s="200">
        <f t="shared" si="7"/>
        <v>8.95</v>
      </c>
      <c r="P33" s="232">
        <f t="shared" si="8"/>
        <v>0.00254</v>
      </c>
      <c r="Q33" s="260">
        <v>68</v>
      </c>
      <c r="R33" s="260">
        <v>82.19</v>
      </c>
      <c r="S33" s="233">
        <f t="shared" si="9"/>
        <v>68</v>
      </c>
      <c r="T33" s="278">
        <v>0.915</v>
      </c>
      <c r="U33" s="182">
        <f t="shared" si="10"/>
        <v>189.54</v>
      </c>
      <c r="V33" s="183">
        <f t="shared" si="11"/>
        <v>2.79</v>
      </c>
      <c r="W33" s="271"/>
      <c r="X33" s="238" t="s">
        <v>36</v>
      </c>
      <c r="Y33" s="235">
        <v>14.49</v>
      </c>
      <c r="Z33" s="236">
        <f t="shared" si="12"/>
        <v>4058.07</v>
      </c>
      <c r="AA33" s="212">
        <f t="shared" si="13"/>
        <v>17.063</v>
      </c>
      <c r="AB33" s="212">
        <f t="shared" si="14"/>
        <v>0.093</v>
      </c>
      <c r="AC33" s="212">
        <v>17.156</v>
      </c>
      <c r="AD33" s="236">
        <v>1050.67</v>
      </c>
      <c r="AE33" s="170">
        <f t="shared" si="15"/>
        <v>17927.58</v>
      </c>
      <c r="AF33" s="170">
        <f t="shared" si="16"/>
        <v>21985.65</v>
      </c>
      <c r="AG33" s="253">
        <f t="shared" si="17"/>
        <v>78.5</v>
      </c>
      <c r="AH33" s="237">
        <f t="shared" si="18"/>
        <v>78.5</v>
      </c>
      <c r="AI33" s="193">
        <v>1590.78</v>
      </c>
      <c r="AJ33" s="187">
        <f t="shared" si="19"/>
        <v>147.94</v>
      </c>
      <c r="AK33" s="187">
        <f t="shared" si="20"/>
        <v>22.17</v>
      </c>
      <c r="AL33" s="186">
        <f t="shared" si="21"/>
        <v>170.11</v>
      </c>
      <c r="AM33" s="181">
        <f t="shared" si="22"/>
        <v>111.18</v>
      </c>
      <c r="AN33" s="281">
        <v>101.301</v>
      </c>
      <c r="AO33" s="178">
        <f t="shared" si="23"/>
        <v>94.294</v>
      </c>
      <c r="AP33" s="178">
        <f t="shared" si="24"/>
        <v>7.007</v>
      </c>
      <c r="AQ33" s="221">
        <v>100</v>
      </c>
      <c r="AR33" s="221">
        <f t="shared" si="25"/>
        <v>92.196</v>
      </c>
      <c r="AS33" s="222">
        <f t="shared" si="26"/>
        <v>7.804</v>
      </c>
      <c r="AT33" s="223">
        <f t="shared" si="27"/>
        <v>93.395</v>
      </c>
      <c r="AU33" s="223">
        <f t="shared" si="28"/>
        <v>7.906</v>
      </c>
      <c r="AV33" s="250">
        <f t="shared" si="29"/>
        <v>0.02875</v>
      </c>
      <c r="AW33" s="208">
        <f t="shared" si="30"/>
        <v>0.0265</v>
      </c>
      <c r="AX33" s="208">
        <f t="shared" si="31"/>
        <v>0.00224</v>
      </c>
      <c r="AY33" s="195" t="s">
        <v>36</v>
      </c>
      <c r="AZ33" s="206"/>
      <c r="BA33" s="187">
        <v>1050.67</v>
      </c>
      <c r="BB33" s="187">
        <f t="shared" si="32"/>
        <v>99071.88</v>
      </c>
      <c r="BC33" s="187">
        <f t="shared" si="0"/>
        <v>30.2</v>
      </c>
      <c r="BD33" s="178">
        <f t="shared" si="33"/>
        <v>111.357</v>
      </c>
      <c r="BE33" s="178">
        <f t="shared" si="34"/>
        <v>7.1</v>
      </c>
      <c r="BF33" s="178">
        <f t="shared" si="35"/>
        <v>118.457</v>
      </c>
      <c r="BG33" s="178">
        <f t="shared" si="36"/>
        <v>94.309</v>
      </c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</row>
    <row r="34" spans="1:104" s="213" customFormat="1" ht="15.75">
      <c r="A34" s="274">
        <v>26</v>
      </c>
      <c r="B34" s="265" t="s">
        <v>37</v>
      </c>
      <c r="C34" s="275">
        <v>3427.8</v>
      </c>
      <c r="D34" s="254">
        <v>99.9</v>
      </c>
      <c r="E34" s="254">
        <f t="shared" si="1"/>
        <v>3527.7</v>
      </c>
      <c r="F34" s="276">
        <f t="shared" si="2"/>
        <v>3527.7</v>
      </c>
      <c r="G34" s="352">
        <v>234.29</v>
      </c>
      <c r="H34" s="182">
        <f t="shared" si="3"/>
        <v>239.44</v>
      </c>
      <c r="I34" s="170">
        <f t="shared" si="4"/>
        <v>0.62</v>
      </c>
      <c r="J34" s="170">
        <f t="shared" si="5"/>
        <v>238.81</v>
      </c>
      <c r="K34" s="277">
        <v>152</v>
      </c>
      <c r="L34" s="200">
        <v>0.03</v>
      </c>
      <c r="M34" s="181">
        <v>300</v>
      </c>
      <c r="N34" s="200">
        <f t="shared" si="6"/>
        <v>3827.7</v>
      </c>
      <c r="O34" s="200">
        <f t="shared" si="7"/>
        <v>9</v>
      </c>
      <c r="P34" s="232">
        <f t="shared" si="8"/>
        <v>0.002551</v>
      </c>
      <c r="Q34" s="277">
        <v>74</v>
      </c>
      <c r="R34" s="277">
        <v>93.17</v>
      </c>
      <c r="S34" s="233">
        <f t="shared" si="9"/>
        <v>78</v>
      </c>
      <c r="T34" s="278">
        <v>0.366</v>
      </c>
      <c r="U34" s="182">
        <f t="shared" si="10"/>
        <v>136.9</v>
      </c>
      <c r="V34" s="183">
        <f t="shared" si="11"/>
        <v>1.76</v>
      </c>
      <c r="W34" s="271"/>
      <c r="X34" s="238" t="s">
        <v>37</v>
      </c>
      <c r="Y34" s="235">
        <v>14.49</v>
      </c>
      <c r="Z34" s="236">
        <f t="shared" si="12"/>
        <v>3460.36</v>
      </c>
      <c r="AA34" s="212">
        <f t="shared" si="13"/>
        <v>14.713</v>
      </c>
      <c r="AB34" s="212">
        <f t="shared" si="14"/>
        <v>0.038</v>
      </c>
      <c r="AC34" s="212">
        <v>14.752</v>
      </c>
      <c r="AD34" s="236">
        <v>1050.67</v>
      </c>
      <c r="AE34" s="170">
        <f t="shared" si="15"/>
        <v>15458.51</v>
      </c>
      <c r="AF34" s="170">
        <f t="shared" si="16"/>
        <v>18918.87</v>
      </c>
      <c r="AG34" s="253">
        <f t="shared" si="17"/>
        <v>79.22</v>
      </c>
      <c r="AH34" s="237">
        <f t="shared" si="18"/>
        <v>79.22</v>
      </c>
      <c r="AI34" s="193">
        <v>1590.78</v>
      </c>
      <c r="AJ34" s="187">
        <f t="shared" si="19"/>
        <v>60.45</v>
      </c>
      <c r="AK34" s="187">
        <f t="shared" si="20"/>
        <v>8.98</v>
      </c>
      <c r="AL34" s="186">
        <f t="shared" si="21"/>
        <v>69.43</v>
      </c>
      <c r="AM34" s="181">
        <f t="shared" si="22"/>
        <v>111.98</v>
      </c>
      <c r="AN34" s="281">
        <v>114.58</v>
      </c>
      <c r="AO34" s="178">
        <f t="shared" si="23"/>
        <v>111.335</v>
      </c>
      <c r="AP34" s="178">
        <f t="shared" si="24"/>
        <v>3.245</v>
      </c>
      <c r="AQ34" s="221">
        <v>100</v>
      </c>
      <c r="AR34" s="221">
        <f t="shared" si="25"/>
        <v>92.1624</v>
      </c>
      <c r="AS34" s="222">
        <f t="shared" si="26"/>
        <v>7.8376</v>
      </c>
      <c r="AT34" s="223">
        <f t="shared" si="27"/>
        <v>105.6</v>
      </c>
      <c r="AU34" s="223">
        <f t="shared" si="28"/>
        <v>8.98</v>
      </c>
      <c r="AV34" s="250">
        <f t="shared" si="29"/>
        <v>0.03248</v>
      </c>
      <c r="AW34" s="208">
        <f t="shared" si="30"/>
        <v>0.02993</v>
      </c>
      <c r="AX34" s="208">
        <f t="shared" si="31"/>
        <v>0.00255</v>
      </c>
      <c r="AY34" s="238" t="s">
        <v>37</v>
      </c>
      <c r="AZ34" s="206"/>
      <c r="BA34" s="187">
        <v>1050.67</v>
      </c>
      <c r="BB34" s="187">
        <f t="shared" si="32"/>
        <v>116976.34</v>
      </c>
      <c r="BC34" s="187">
        <f>BB34/C34</f>
        <v>34.13</v>
      </c>
      <c r="BD34" s="178">
        <f t="shared" si="33"/>
        <v>126.048</v>
      </c>
      <c r="BE34" s="178">
        <f t="shared" si="34"/>
        <v>3.283</v>
      </c>
      <c r="BF34" s="178">
        <f t="shared" si="35"/>
        <v>129.331</v>
      </c>
      <c r="BG34" s="178">
        <f t="shared" si="36"/>
        <v>111.335</v>
      </c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</row>
    <row r="35" spans="1:104" ht="15.75">
      <c r="A35" s="162">
        <v>27</v>
      </c>
      <c r="B35" s="168" t="s">
        <v>38</v>
      </c>
      <c r="C35" s="272">
        <v>3588</v>
      </c>
      <c r="D35" s="176"/>
      <c r="E35" s="176">
        <f t="shared" si="1"/>
        <v>3588</v>
      </c>
      <c r="F35" s="43">
        <f t="shared" si="2"/>
        <v>3588</v>
      </c>
      <c r="G35" s="352">
        <v>390.9</v>
      </c>
      <c r="H35" s="182">
        <f t="shared" si="3"/>
        <v>399.5</v>
      </c>
      <c r="I35" s="170">
        <f t="shared" si="4"/>
        <v>0</v>
      </c>
      <c r="J35" s="170">
        <f t="shared" si="5"/>
        <v>399.5</v>
      </c>
      <c r="K35" s="260">
        <v>145</v>
      </c>
      <c r="L35" s="200">
        <v>0.03</v>
      </c>
      <c r="M35" s="181">
        <v>319.6</v>
      </c>
      <c r="N35" s="200">
        <f t="shared" si="6"/>
        <v>3907.6</v>
      </c>
      <c r="O35" s="200">
        <f t="shared" si="7"/>
        <v>9.59</v>
      </c>
      <c r="P35" s="232">
        <f t="shared" si="8"/>
        <v>0.002673</v>
      </c>
      <c r="Q35" s="260">
        <v>77</v>
      </c>
      <c r="R35" s="260">
        <v>101.05</v>
      </c>
      <c r="S35" s="233">
        <f t="shared" si="9"/>
        <v>68</v>
      </c>
      <c r="T35" s="278"/>
      <c r="U35" s="182">
        <f t="shared" si="10"/>
        <v>288.86</v>
      </c>
      <c r="V35" s="183">
        <f t="shared" si="11"/>
        <v>4.25</v>
      </c>
      <c r="W35" s="271"/>
      <c r="X35" s="238" t="s">
        <v>38</v>
      </c>
      <c r="Y35" s="235">
        <v>14.49</v>
      </c>
      <c r="Z35" s="236">
        <f t="shared" si="12"/>
        <v>5788.76</v>
      </c>
      <c r="AA35" s="212">
        <f t="shared" si="13"/>
        <v>24.528</v>
      </c>
      <c r="AB35" s="212">
        <f t="shared" si="14"/>
        <v>0</v>
      </c>
      <c r="AC35" s="212">
        <v>24.528</v>
      </c>
      <c r="AD35" s="236">
        <v>1050.67</v>
      </c>
      <c r="AE35" s="170">
        <f t="shared" si="15"/>
        <v>25770.83</v>
      </c>
      <c r="AF35" s="170">
        <f t="shared" si="16"/>
        <v>31559.59</v>
      </c>
      <c r="AG35" s="253">
        <f t="shared" si="17"/>
        <v>79</v>
      </c>
      <c r="AH35" s="237">
        <f t="shared" si="18"/>
        <v>79</v>
      </c>
      <c r="AI35" s="193">
        <v>1590.78</v>
      </c>
      <c r="AJ35" s="187">
        <f t="shared" si="19"/>
        <v>0</v>
      </c>
      <c r="AK35" s="187">
        <f t="shared" si="20"/>
        <v>0</v>
      </c>
      <c r="AL35" s="186">
        <f t="shared" si="21"/>
        <v>0</v>
      </c>
      <c r="AM35" s="181" t="e">
        <f t="shared" si="22"/>
        <v>#DIV/0!</v>
      </c>
      <c r="AN35" s="281">
        <v>113.028</v>
      </c>
      <c r="AO35" s="178">
        <f t="shared" si="23"/>
        <v>113.028</v>
      </c>
      <c r="AP35" s="178">
        <f t="shared" si="24"/>
        <v>0</v>
      </c>
      <c r="AQ35" s="221">
        <v>100</v>
      </c>
      <c r="AR35" s="221">
        <f t="shared" si="25"/>
        <v>91.82107</v>
      </c>
      <c r="AS35" s="222">
        <f t="shared" si="26"/>
        <v>8.17893</v>
      </c>
      <c r="AT35" s="223">
        <f t="shared" si="27"/>
        <v>103.784</v>
      </c>
      <c r="AU35" s="223">
        <f t="shared" si="28"/>
        <v>9.244</v>
      </c>
      <c r="AV35" s="250">
        <f t="shared" si="29"/>
        <v>0.0315</v>
      </c>
      <c r="AW35" s="208">
        <f t="shared" si="30"/>
        <v>0.02893</v>
      </c>
      <c r="AX35" s="208">
        <f t="shared" si="31"/>
        <v>0.00258</v>
      </c>
      <c r="AY35" s="238" t="s">
        <v>38</v>
      </c>
      <c r="AZ35" s="206"/>
      <c r="BA35" s="187">
        <v>1050.67</v>
      </c>
      <c r="BB35" s="187">
        <f t="shared" si="32"/>
        <v>118755.13</v>
      </c>
      <c r="BC35" s="187">
        <f t="shared" si="0"/>
        <v>33.1</v>
      </c>
      <c r="BD35" s="178">
        <f t="shared" si="33"/>
        <v>137.556</v>
      </c>
      <c r="BE35" s="178">
        <f t="shared" si="34"/>
        <v>0</v>
      </c>
      <c r="BF35" s="178">
        <f t="shared" si="35"/>
        <v>137.556</v>
      </c>
      <c r="BG35" s="178">
        <f t="shared" si="36"/>
        <v>113.022</v>
      </c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</row>
    <row r="36" spans="1:104" ht="15.75">
      <c r="A36" s="162">
        <v>28</v>
      </c>
      <c r="B36" s="168" t="s">
        <v>39</v>
      </c>
      <c r="C36" s="264">
        <v>3578.5</v>
      </c>
      <c r="D36" s="176"/>
      <c r="E36" s="176">
        <f t="shared" si="1"/>
        <v>3578.5</v>
      </c>
      <c r="F36" s="43">
        <f t="shared" si="2"/>
        <v>3578.5</v>
      </c>
      <c r="G36" s="352">
        <v>350.64</v>
      </c>
      <c r="H36" s="182">
        <f t="shared" si="3"/>
        <v>358.35</v>
      </c>
      <c r="I36" s="170">
        <f t="shared" si="4"/>
        <v>0</v>
      </c>
      <c r="J36" s="170">
        <f t="shared" si="5"/>
        <v>358.35</v>
      </c>
      <c r="K36" s="260">
        <v>137</v>
      </c>
      <c r="L36" s="200">
        <v>0.03</v>
      </c>
      <c r="M36" s="181">
        <v>296.2</v>
      </c>
      <c r="N36" s="200">
        <f t="shared" si="6"/>
        <v>3874.7</v>
      </c>
      <c r="O36" s="200">
        <f t="shared" si="7"/>
        <v>8.89</v>
      </c>
      <c r="P36" s="232">
        <f t="shared" si="8"/>
        <v>0.002484</v>
      </c>
      <c r="Q36" s="260">
        <v>60</v>
      </c>
      <c r="R36" s="260">
        <v>78.68</v>
      </c>
      <c r="S36" s="233">
        <f t="shared" si="9"/>
        <v>77</v>
      </c>
      <c r="T36" s="278"/>
      <c r="U36" s="182">
        <f t="shared" si="10"/>
        <v>270.78</v>
      </c>
      <c r="V36" s="183">
        <f t="shared" si="11"/>
        <v>3.52</v>
      </c>
      <c r="W36" s="271"/>
      <c r="X36" s="238" t="s">
        <v>39</v>
      </c>
      <c r="Y36" s="235">
        <v>14.49</v>
      </c>
      <c r="Z36" s="236">
        <f t="shared" si="12"/>
        <v>5192.49</v>
      </c>
      <c r="AA36" s="212">
        <f t="shared" si="13"/>
        <v>25.507</v>
      </c>
      <c r="AB36" s="212">
        <f t="shared" si="14"/>
        <v>0</v>
      </c>
      <c r="AC36" s="212">
        <v>25.507</v>
      </c>
      <c r="AD36" s="236">
        <v>1050.67</v>
      </c>
      <c r="AE36" s="170">
        <f t="shared" si="15"/>
        <v>26799.44</v>
      </c>
      <c r="AF36" s="170">
        <f t="shared" si="16"/>
        <v>31991.93</v>
      </c>
      <c r="AG36" s="253">
        <f t="shared" si="17"/>
        <v>89.28</v>
      </c>
      <c r="AH36" s="237">
        <f t="shared" si="18"/>
        <v>89.28</v>
      </c>
      <c r="AI36" s="193">
        <v>1590.78</v>
      </c>
      <c r="AJ36" s="187">
        <f t="shared" si="19"/>
        <v>0</v>
      </c>
      <c r="AK36" s="187">
        <f t="shared" si="20"/>
        <v>0</v>
      </c>
      <c r="AL36" s="186">
        <f t="shared" si="21"/>
        <v>0</v>
      </c>
      <c r="AM36" s="181" t="e">
        <f t="shared" si="22"/>
        <v>#DIV/0!</v>
      </c>
      <c r="AN36" s="281">
        <v>121.687</v>
      </c>
      <c r="AO36" s="178">
        <f t="shared" si="23"/>
        <v>121.687</v>
      </c>
      <c r="AP36" s="178">
        <f t="shared" si="24"/>
        <v>0</v>
      </c>
      <c r="AQ36" s="221">
        <v>100</v>
      </c>
      <c r="AR36" s="221">
        <f t="shared" si="25"/>
        <v>92.35554</v>
      </c>
      <c r="AS36" s="222">
        <f t="shared" si="26"/>
        <v>7.64446</v>
      </c>
      <c r="AT36" s="223">
        <f t="shared" si="27"/>
        <v>112.385</v>
      </c>
      <c r="AU36" s="223">
        <f t="shared" si="28"/>
        <v>9.302</v>
      </c>
      <c r="AV36" s="250">
        <f t="shared" si="29"/>
        <v>0.03401</v>
      </c>
      <c r="AW36" s="208">
        <f t="shared" si="30"/>
        <v>0.03141</v>
      </c>
      <c r="AX36" s="208">
        <f t="shared" si="31"/>
        <v>0.0026</v>
      </c>
      <c r="AY36" s="238" t="s">
        <v>39</v>
      </c>
      <c r="AZ36" s="206"/>
      <c r="BA36" s="187">
        <v>1050.67</v>
      </c>
      <c r="BB36" s="187">
        <f t="shared" si="32"/>
        <v>127852.88</v>
      </c>
      <c r="BC36" s="187">
        <f t="shared" si="0"/>
        <v>35.73</v>
      </c>
      <c r="BD36" s="178">
        <f t="shared" si="33"/>
        <v>147.194</v>
      </c>
      <c r="BE36" s="178">
        <f t="shared" si="34"/>
        <v>0</v>
      </c>
      <c r="BF36" s="178">
        <f t="shared" si="35"/>
        <v>147.194</v>
      </c>
      <c r="BG36" s="178">
        <f t="shared" si="36"/>
        <v>121.705</v>
      </c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</row>
    <row r="37" spans="1:104" ht="15.75">
      <c r="A37" s="162">
        <v>29</v>
      </c>
      <c r="B37" s="168" t="s">
        <v>40</v>
      </c>
      <c r="C37" s="264">
        <v>4473.7</v>
      </c>
      <c r="D37" s="176"/>
      <c r="E37" s="176">
        <f t="shared" si="1"/>
        <v>4473.7</v>
      </c>
      <c r="F37" s="43">
        <f t="shared" si="2"/>
        <v>4473.7</v>
      </c>
      <c r="G37" s="352">
        <v>275</v>
      </c>
      <c r="H37" s="182">
        <f t="shared" si="3"/>
        <v>281.05</v>
      </c>
      <c r="I37" s="170">
        <f t="shared" si="4"/>
        <v>0</v>
      </c>
      <c r="J37" s="170">
        <f t="shared" si="5"/>
        <v>281.05</v>
      </c>
      <c r="K37" s="260">
        <v>202</v>
      </c>
      <c r="L37" s="200">
        <v>0.03</v>
      </c>
      <c r="M37" s="181">
        <v>423.6</v>
      </c>
      <c r="N37" s="200">
        <f t="shared" si="6"/>
        <v>4897.3</v>
      </c>
      <c r="O37" s="200">
        <f t="shared" si="7"/>
        <v>12.71</v>
      </c>
      <c r="P37" s="232">
        <f t="shared" si="8"/>
        <v>0.002841</v>
      </c>
      <c r="Q37" s="260">
        <v>90</v>
      </c>
      <c r="R37" s="260">
        <v>87.77</v>
      </c>
      <c r="S37" s="233">
        <f t="shared" si="9"/>
        <v>112</v>
      </c>
      <c r="T37" s="278"/>
      <c r="U37" s="182">
        <f t="shared" si="10"/>
        <v>180.57</v>
      </c>
      <c r="V37" s="183">
        <f t="shared" si="11"/>
        <v>1.61</v>
      </c>
      <c r="W37" s="271"/>
      <c r="X37" s="238" t="s">
        <v>40</v>
      </c>
      <c r="Y37" s="235">
        <v>14.49</v>
      </c>
      <c r="Z37" s="236">
        <f t="shared" si="12"/>
        <v>4072.41</v>
      </c>
      <c r="AA37" s="212">
        <f t="shared" si="13"/>
        <v>17.269</v>
      </c>
      <c r="AB37" s="212">
        <f t="shared" si="14"/>
        <v>0</v>
      </c>
      <c r="AC37" s="212">
        <v>17.269</v>
      </c>
      <c r="AD37" s="236">
        <v>1050.67</v>
      </c>
      <c r="AE37" s="170">
        <f t="shared" si="15"/>
        <v>18144.02</v>
      </c>
      <c r="AF37" s="170">
        <f t="shared" si="16"/>
        <v>22216.43</v>
      </c>
      <c r="AG37" s="253">
        <f t="shared" si="17"/>
        <v>79.05</v>
      </c>
      <c r="AH37" s="237">
        <f t="shared" si="18"/>
        <v>79.05</v>
      </c>
      <c r="AI37" s="193">
        <v>1590.78</v>
      </c>
      <c r="AJ37" s="187">
        <f t="shared" si="19"/>
        <v>0</v>
      </c>
      <c r="AK37" s="187">
        <f t="shared" si="20"/>
        <v>0</v>
      </c>
      <c r="AL37" s="186">
        <f t="shared" si="21"/>
        <v>0</v>
      </c>
      <c r="AM37" s="181" t="e">
        <f t="shared" si="22"/>
        <v>#DIV/0!</v>
      </c>
      <c r="AN37" s="281">
        <v>148.66</v>
      </c>
      <c r="AO37" s="178">
        <f t="shared" si="23"/>
        <v>148.66</v>
      </c>
      <c r="AP37" s="178">
        <f t="shared" si="24"/>
        <v>0</v>
      </c>
      <c r="AQ37" s="221">
        <v>100</v>
      </c>
      <c r="AR37" s="221">
        <f t="shared" si="25"/>
        <v>91.35034</v>
      </c>
      <c r="AS37" s="222">
        <f t="shared" si="26"/>
        <v>8.64966</v>
      </c>
      <c r="AT37" s="223">
        <f t="shared" si="27"/>
        <v>135.801</v>
      </c>
      <c r="AU37" s="223">
        <f t="shared" si="28"/>
        <v>12.859</v>
      </c>
      <c r="AV37" s="250">
        <f t="shared" si="29"/>
        <v>0.03323</v>
      </c>
      <c r="AW37" s="208">
        <f t="shared" si="30"/>
        <v>0.03036</v>
      </c>
      <c r="AX37" s="208">
        <f t="shared" si="31"/>
        <v>0.00287</v>
      </c>
      <c r="AY37" s="238" t="s">
        <v>40</v>
      </c>
      <c r="AZ37" s="206"/>
      <c r="BA37" s="187">
        <v>1050.67</v>
      </c>
      <c r="BB37" s="187">
        <f t="shared" si="32"/>
        <v>156192.6</v>
      </c>
      <c r="BC37" s="187">
        <f t="shared" si="0"/>
        <v>34.91</v>
      </c>
      <c r="BD37" s="178">
        <f t="shared" si="33"/>
        <v>165.929</v>
      </c>
      <c r="BE37" s="178">
        <f t="shared" si="34"/>
        <v>0</v>
      </c>
      <c r="BF37" s="178">
        <f t="shared" si="35"/>
        <v>165.929</v>
      </c>
      <c r="BG37" s="178">
        <f t="shared" si="36"/>
        <v>148.661</v>
      </c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</row>
    <row r="38" spans="1:104" ht="15.75">
      <c r="A38" s="162">
        <v>30</v>
      </c>
      <c r="B38" s="168" t="s">
        <v>42</v>
      </c>
      <c r="C38" s="43">
        <v>5492.7</v>
      </c>
      <c r="D38" s="176"/>
      <c r="E38" s="176">
        <f t="shared" si="1"/>
        <v>5492.7</v>
      </c>
      <c r="F38" s="43">
        <f t="shared" si="2"/>
        <v>5492.7</v>
      </c>
      <c r="G38" s="352">
        <v>446.35</v>
      </c>
      <c r="H38" s="182">
        <f t="shared" si="3"/>
        <v>456.17</v>
      </c>
      <c r="I38" s="170">
        <f t="shared" si="4"/>
        <v>0</v>
      </c>
      <c r="J38" s="170">
        <f t="shared" si="5"/>
        <v>456.17</v>
      </c>
      <c r="K38" s="255">
        <v>206</v>
      </c>
      <c r="L38" s="200">
        <v>0.03</v>
      </c>
      <c r="M38" s="181">
        <v>759</v>
      </c>
      <c r="N38" s="200">
        <f t="shared" si="6"/>
        <v>6251.7</v>
      </c>
      <c r="O38" s="200">
        <f t="shared" si="7"/>
        <v>22.77</v>
      </c>
      <c r="P38" s="232">
        <f t="shared" si="8"/>
        <v>0.004146</v>
      </c>
      <c r="Q38" s="262">
        <v>98</v>
      </c>
      <c r="R38" s="268">
        <v>120.41</v>
      </c>
      <c r="S38" s="233">
        <f t="shared" si="9"/>
        <v>108</v>
      </c>
      <c r="T38" s="278"/>
      <c r="U38" s="182">
        <f t="shared" si="10"/>
        <v>312.99</v>
      </c>
      <c r="V38" s="183">
        <f t="shared" si="11"/>
        <v>2.9</v>
      </c>
      <c r="W38" s="271"/>
      <c r="X38" s="238" t="s">
        <v>42</v>
      </c>
      <c r="Y38" s="235">
        <v>14.49</v>
      </c>
      <c r="Z38" s="236">
        <f t="shared" si="12"/>
        <v>6609.9</v>
      </c>
      <c r="AA38" s="212">
        <f t="shared" si="13"/>
        <v>28.229</v>
      </c>
      <c r="AB38" s="212">
        <f t="shared" si="14"/>
        <v>0</v>
      </c>
      <c r="AC38" s="212">
        <v>28.229</v>
      </c>
      <c r="AD38" s="236">
        <v>1050.67</v>
      </c>
      <c r="AE38" s="170">
        <f t="shared" si="15"/>
        <v>29659.36</v>
      </c>
      <c r="AF38" s="170">
        <f t="shared" si="16"/>
        <v>36269.26</v>
      </c>
      <c r="AG38" s="253">
        <f t="shared" si="17"/>
        <v>79.51</v>
      </c>
      <c r="AH38" s="237">
        <f t="shared" si="18"/>
        <v>79.51</v>
      </c>
      <c r="AI38" s="193">
        <v>1590.78</v>
      </c>
      <c r="AJ38" s="187">
        <f t="shared" si="19"/>
        <v>0</v>
      </c>
      <c r="AK38" s="187">
        <f t="shared" si="20"/>
        <v>0</v>
      </c>
      <c r="AL38" s="186">
        <f t="shared" si="21"/>
        <v>0</v>
      </c>
      <c r="AM38" s="181" t="e">
        <f t="shared" si="22"/>
        <v>#DIV/0!</v>
      </c>
      <c r="AN38" s="178">
        <v>200.289</v>
      </c>
      <c r="AO38" s="178">
        <f t="shared" si="23"/>
        <v>200.289</v>
      </c>
      <c r="AP38" s="178">
        <f t="shared" si="24"/>
        <v>0</v>
      </c>
      <c r="AQ38" s="221">
        <v>100</v>
      </c>
      <c r="AR38" s="221">
        <f t="shared" si="25"/>
        <v>87.8593</v>
      </c>
      <c r="AS38" s="222">
        <f t="shared" si="26"/>
        <v>12.1407</v>
      </c>
      <c r="AT38" s="223">
        <f t="shared" si="27"/>
        <v>175.973</v>
      </c>
      <c r="AU38" s="223">
        <f t="shared" si="28"/>
        <v>24.316</v>
      </c>
      <c r="AV38" s="250">
        <f t="shared" si="29"/>
        <v>0.03646</v>
      </c>
      <c r="AW38" s="208">
        <f t="shared" si="30"/>
        <v>0.03204</v>
      </c>
      <c r="AX38" s="208">
        <f t="shared" si="31"/>
        <v>0.00443</v>
      </c>
      <c r="AY38" s="238" t="s">
        <v>42</v>
      </c>
      <c r="AZ38" s="206"/>
      <c r="BA38" s="187">
        <v>1050.67</v>
      </c>
      <c r="BB38" s="187">
        <f t="shared" si="32"/>
        <v>210437.64</v>
      </c>
      <c r="BC38" s="187">
        <f t="shared" si="0"/>
        <v>38.31</v>
      </c>
      <c r="BD38" s="178">
        <f t="shared" si="33"/>
        <v>228.518</v>
      </c>
      <c r="BE38" s="178">
        <f t="shared" si="34"/>
        <v>0</v>
      </c>
      <c r="BF38" s="178">
        <f t="shared" si="35"/>
        <v>228.518</v>
      </c>
      <c r="BG38" s="178">
        <f t="shared" si="36"/>
        <v>200.264</v>
      </c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</row>
    <row r="39" spans="1:104" ht="15.75">
      <c r="A39" s="162">
        <v>31</v>
      </c>
      <c r="B39" s="265" t="s">
        <v>43</v>
      </c>
      <c r="C39" s="264">
        <v>3226.1</v>
      </c>
      <c r="D39" s="176"/>
      <c r="E39" s="176">
        <f t="shared" si="1"/>
        <v>3226.1</v>
      </c>
      <c r="F39" s="43">
        <f t="shared" si="2"/>
        <v>3226.1</v>
      </c>
      <c r="G39" s="352">
        <v>315.07</v>
      </c>
      <c r="H39" s="182">
        <f t="shared" si="3"/>
        <v>322</v>
      </c>
      <c r="I39" s="170">
        <f t="shared" si="4"/>
        <v>0</v>
      </c>
      <c r="J39" s="170">
        <f t="shared" si="5"/>
        <v>322</v>
      </c>
      <c r="K39" s="260">
        <v>146</v>
      </c>
      <c r="L39" s="200">
        <v>0.03</v>
      </c>
      <c r="M39" s="181">
        <v>454.9</v>
      </c>
      <c r="N39" s="200">
        <f t="shared" si="6"/>
        <v>3681</v>
      </c>
      <c r="O39" s="200">
        <f t="shared" si="7"/>
        <v>13.65</v>
      </c>
      <c r="P39" s="232">
        <f t="shared" si="8"/>
        <v>0.004231</v>
      </c>
      <c r="Q39" s="260">
        <v>88</v>
      </c>
      <c r="R39" s="260">
        <v>136.09</v>
      </c>
      <c r="S39" s="233">
        <f t="shared" si="9"/>
        <v>58</v>
      </c>
      <c r="T39" s="278"/>
      <c r="U39" s="182">
        <f t="shared" si="10"/>
        <v>172.26</v>
      </c>
      <c r="V39" s="183">
        <f t="shared" si="11"/>
        <v>2.97</v>
      </c>
      <c r="W39" s="271"/>
      <c r="X39" s="238" t="s">
        <v>43</v>
      </c>
      <c r="Y39" s="235">
        <v>14.49</v>
      </c>
      <c r="Z39" s="236">
        <f t="shared" si="12"/>
        <v>4665.78</v>
      </c>
      <c r="AA39" s="212">
        <f t="shared" si="13"/>
        <v>19.733</v>
      </c>
      <c r="AB39" s="212">
        <f t="shared" si="14"/>
        <v>0</v>
      </c>
      <c r="AC39" s="212">
        <v>19.733</v>
      </c>
      <c r="AD39" s="236">
        <v>1050.67</v>
      </c>
      <c r="AE39" s="170">
        <f t="shared" si="15"/>
        <v>20732.87</v>
      </c>
      <c r="AF39" s="170">
        <f t="shared" si="16"/>
        <v>25398.65</v>
      </c>
      <c r="AG39" s="253">
        <f t="shared" si="17"/>
        <v>78.88</v>
      </c>
      <c r="AH39" s="237">
        <f t="shared" si="18"/>
        <v>78.88</v>
      </c>
      <c r="AI39" s="193">
        <v>1590.78</v>
      </c>
      <c r="AJ39" s="187">
        <f t="shared" si="19"/>
        <v>0</v>
      </c>
      <c r="AK39" s="187">
        <f t="shared" si="20"/>
        <v>0</v>
      </c>
      <c r="AL39" s="186">
        <f t="shared" si="21"/>
        <v>0</v>
      </c>
      <c r="AM39" s="181" t="e">
        <f t="shared" si="22"/>
        <v>#DIV/0!</v>
      </c>
      <c r="AN39" s="281">
        <v>120.014</v>
      </c>
      <c r="AO39" s="178">
        <f t="shared" si="23"/>
        <v>120.014</v>
      </c>
      <c r="AP39" s="178">
        <f t="shared" si="24"/>
        <v>0</v>
      </c>
      <c r="AQ39" s="221">
        <v>100</v>
      </c>
      <c r="AR39" s="221">
        <f t="shared" si="25"/>
        <v>87.64195</v>
      </c>
      <c r="AS39" s="222">
        <f t="shared" si="26"/>
        <v>12.35805</v>
      </c>
      <c r="AT39" s="223">
        <f t="shared" si="27"/>
        <v>105.183</v>
      </c>
      <c r="AU39" s="223">
        <f t="shared" si="28"/>
        <v>14.831</v>
      </c>
      <c r="AV39" s="250">
        <f t="shared" si="29"/>
        <v>0.0372</v>
      </c>
      <c r="AW39" s="208">
        <f t="shared" si="30"/>
        <v>0.0326</v>
      </c>
      <c r="AX39" s="208">
        <f t="shared" si="31"/>
        <v>0.0046</v>
      </c>
      <c r="AY39" s="238" t="s">
        <v>43</v>
      </c>
      <c r="AZ39" s="206"/>
      <c r="BA39" s="187">
        <v>1050.67</v>
      </c>
      <c r="BB39" s="187">
        <f t="shared" si="32"/>
        <v>126095.11</v>
      </c>
      <c r="BC39" s="187">
        <f t="shared" si="0"/>
        <v>39.09</v>
      </c>
      <c r="BD39" s="178">
        <f t="shared" si="33"/>
        <v>139.747</v>
      </c>
      <c r="BE39" s="178">
        <f t="shared" si="34"/>
        <v>0</v>
      </c>
      <c r="BF39" s="178">
        <f t="shared" si="35"/>
        <v>139.747</v>
      </c>
      <c r="BG39" s="178">
        <f t="shared" si="36"/>
        <v>120.011</v>
      </c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</row>
    <row r="40" spans="1:104" ht="15.75">
      <c r="A40" s="162">
        <v>32</v>
      </c>
      <c r="B40" s="265" t="s">
        <v>44</v>
      </c>
      <c r="C40" s="264">
        <v>3271.4</v>
      </c>
      <c r="D40" s="254">
        <v>13.5</v>
      </c>
      <c r="E40" s="254">
        <f t="shared" si="1"/>
        <v>3284.9</v>
      </c>
      <c r="F40" s="43">
        <f t="shared" si="2"/>
        <v>3284.9</v>
      </c>
      <c r="G40" s="352">
        <v>339.22</v>
      </c>
      <c r="H40" s="182">
        <f t="shared" si="3"/>
        <v>346.68</v>
      </c>
      <c r="I40" s="170">
        <f t="shared" si="4"/>
        <v>0.23</v>
      </c>
      <c r="J40" s="170">
        <f t="shared" si="5"/>
        <v>346.45</v>
      </c>
      <c r="K40" s="260">
        <v>126</v>
      </c>
      <c r="L40" s="200">
        <v>0.03</v>
      </c>
      <c r="M40" s="181">
        <v>382.1</v>
      </c>
      <c r="N40" s="200">
        <f t="shared" si="6"/>
        <v>3667</v>
      </c>
      <c r="O40" s="200">
        <f t="shared" si="7"/>
        <v>11.46</v>
      </c>
      <c r="P40" s="232">
        <f t="shared" si="8"/>
        <v>0.003489</v>
      </c>
      <c r="Q40" s="260">
        <v>78</v>
      </c>
      <c r="R40" s="260">
        <v>113.88</v>
      </c>
      <c r="S40" s="233">
        <f t="shared" si="9"/>
        <v>48</v>
      </c>
      <c r="T40" s="278">
        <v>0.183</v>
      </c>
      <c r="U40" s="182">
        <f t="shared" si="10"/>
        <v>221.16</v>
      </c>
      <c r="V40" s="183">
        <f t="shared" si="11"/>
        <v>4.61</v>
      </c>
      <c r="W40" s="271"/>
      <c r="X40" s="238" t="s">
        <v>44</v>
      </c>
      <c r="Y40" s="235">
        <v>14.49</v>
      </c>
      <c r="Z40" s="236">
        <f t="shared" si="12"/>
        <v>5020.06</v>
      </c>
      <c r="AA40" s="212">
        <f t="shared" si="13"/>
        <v>21.344</v>
      </c>
      <c r="AB40" s="212">
        <f t="shared" si="14"/>
        <v>0.014</v>
      </c>
      <c r="AC40" s="212">
        <v>21.358</v>
      </c>
      <c r="AD40" s="236">
        <v>1050.67</v>
      </c>
      <c r="AE40" s="170">
        <f t="shared" si="15"/>
        <v>22425.5</v>
      </c>
      <c r="AF40" s="170">
        <f t="shared" si="16"/>
        <v>27445.56</v>
      </c>
      <c r="AG40" s="253">
        <f t="shared" si="17"/>
        <v>79.22</v>
      </c>
      <c r="AH40" s="237">
        <f t="shared" si="18"/>
        <v>79.22</v>
      </c>
      <c r="AI40" s="193">
        <v>1590.78</v>
      </c>
      <c r="AJ40" s="187">
        <f t="shared" si="19"/>
        <v>22.27</v>
      </c>
      <c r="AK40" s="187">
        <f t="shared" si="20"/>
        <v>3.33</v>
      </c>
      <c r="AL40" s="186">
        <f t="shared" si="21"/>
        <v>25.6</v>
      </c>
      <c r="AM40" s="181">
        <f t="shared" si="22"/>
        <v>111.3</v>
      </c>
      <c r="AN40" s="281">
        <v>119.097</v>
      </c>
      <c r="AO40" s="178">
        <f t="shared" si="23"/>
        <v>118.607</v>
      </c>
      <c r="AP40" s="178">
        <f t="shared" si="24"/>
        <v>0.49</v>
      </c>
      <c r="AQ40" s="221">
        <v>100</v>
      </c>
      <c r="AR40" s="221">
        <f t="shared" si="25"/>
        <v>89.58004</v>
      </c>
      <c r="AS40" s="222">
        <f t="shared" si="26"/>
        <v>10.41996</v>
      </c>
      <c r="AT40" s="223">
        <f t="shared" si="27"/>
        <v>106.687</v>
      </c>
      <c r="AU40" s="223">
        <f t="shared" si="28"/>
        <v>12.41</v>
      </c>
      <c r="AV40" s="250">
        <f t="shared" si="29"/>
        <v>0.03626</v>
      </c>
      <c r="AW40" s="208">
        <f t="shared" si="30"/>
        <v>0.03248</v>
      </c>
      <c r="AX40" s="208">
        <f t="shared" si="31"/>
        <v>0.00378</v>
      </c>
      <c r="AY40" s="238" t="s">
        <v>44</v>
      </c>
      <c r="AZ40" s="206"/>
      <c r="BA40" s="187">
        <v>1050.67</v>
      </c>
      <c r="BB40" s="187">
        <f t="shared" si="32"/>
        <v>124616.82</v>
      </c>
      <c r="BC40" s="187">
        <f t="shared" si="0"/>
        <v>38.09</v>
      </c>
      <c r="BD40" s="178">
        <f t="shared" si="33"/>
        <v>139.951</v>
      </c>
      <c r="BE40" s="178">
        <f t="shared" si="34"/>
        <v>0.504</v>
      </c>
      <c r="BF40" s="178">
        <f t="shared" si="35"/>
        <v>140.455</v>
      </c>
      <c r="BG40" s="178">
        <f t="shared" si="36"/>
        <v>118.621</v>
      </c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</row>
    <row r="41" spans="1:104" ht="15.75">
      <c r="A41" s="162">
        <v>33</v>
      </c>
      <c r="B41" s="265" t="s">
        <v>45</v>
      </c>
      <c r="C41" s="264">
        <v>3238.3</v>
      </c>
      <c r="D41" s="176">
        <v>18.8</v>
      </c>
      <c r="E41" s="176">
        <f t="shared" si="1"/>
        <v>3257.1</v>
      </c>
      <c r="F41" s="43">
        <f t="shared" si="2"/>
        <v>3257.1</v>
      </c>
      <c r="G41" s="352">
        <v>310.64</v>
      </c>
      <c r="H41" s="182">
        <f t="shared" si="3"/>
        <v>317.47</v>
      </c>
      <c r="I41" s="170">
        <f t="shared" si="4"/>
        <v>0.26</v>
      </c>
      <c r="J41" s="170">
        <f t="shared" si="5"/>
        <v>317.21</v>
      </c>
      <c r="K41" s="260">
        <v>123</v>
      </c>
      <c r="L41" s="200">
        <v>0.03</v>
      </c>
      <c r="M41" s="181">
        <v>448.7</v>
      </c>
      <c r="N41" s="200">
        <f t="shared" si="6"/>
        <v>3705.8</v>
      </c>
      <c r="O41" s="200">
        <f t="shared" si="7"/>
        <v>13.46</v>
      </c>
      <c r="P41" s="232">
        <f t="shared" si="8"/>
        <v>0.004133</v>
      </c>
      <c r="Q41" s="260">
        <v>117</v>
      </c>
      <c r="R41" s="260">
        <v>185.38</v>
      </c>
      <c r="S41" s="233">
        <f t="shared" si="9"/>
        <v>6</v>
      </c>
      <c r="T41" s="278">
        <v>0.183</v>
      </c>
      <c r="U41" s="182">
        <f t="shared" si="10"/>
        <v>118.45</v>
      </c>
      <c r="V41" s="183">
        <f t="shared" si="11"/>
        <v>19.74</v>
      </c>
      <c r="W41" s="271"/>
      <c r="X41" s="238" t="s">
        <v>45</v>
      </c>
      <c r="Y41" s="235">
        <v>14.49</v>
      </c>
      <c r="Z41" s="236">
        <f t="shared" si="12"/>
        <v>4596.37</v>
      </c>
      <c r="AA41" s="212">
        <f t="shared" si="13"/>
        <v>19.473</v>
      </c>
      <c r="AB41" s="212">
        <f t="shared" si="14"/>
        <v>0.016</v>
      </c>
      <c r="AC41" s="212">
        <v>19.489</v>
      </c>
      <c r="AD41" s="236">
        <v>1050.67</v>
      </c>
      <c r="AE41" s="170">
        <f t="shared" si="15"/>
        <v>20459.7</v>
      </c>
      <c r="AF41" s="170">
        <f t="shared" si="16"/>
        <v>25056.07</v>
      </c>
      <c r="AG41" s="253">
        <f t="shared" si="17"/>
        <v>78.99</v>
      </c>
      <c r="AH41" s="237">
        <f t="shared" si="18"/>
        <v>78.99</v>
      </c>
      <c r="AI41" s="193">
        <v>1590.78</v>
      </c>
      <c r="AJ41" s="187">
        <f t="shared" si="19"/>
        <v>25.45</v>
      </c>
      <c r="AK41" s="187">
        <f t="shared" si="20"/>
        <v>3.77</v>
      </c>
      <c r="AL41" s="186">
        <f t="shared" si="21"/>
        <v>29.22</v>
      </c>
      <c r="AM41" s="181">
        <f t="shared" si="22"/>
        <v>112.38</v>
      </c>
      <c r="AN41" s="281">
        <v>124.711</v>
      </c>
      <c r="AO41" s="178">
        <f t="shared" si="23"/>
        <v>123.991</v>
      </c>
      <c r="AP41" s="178">
        <f t="shared" si="24"/>
        <v>0.72</v>
      </c>
      <c r="AQ41" s="221">
        <v>100</v>
      </c>
      <c r="AR41" s="221">
        <f t="shared" si="25"/>
        <v>87.89195</v>
      </c>
      <c r="AS41" s="222">
        <f t="shared" si="26"/>
        <v>12.10805</v>
      </c>
      <c r="AT41" s="223">
        <f t="shared" si="27"/>
        <v>109.611</v>
      </c>
      <c r="AU41" s="223">
        <f t="shared" si="28"/>
        <v>15.1</v>
      </c>
      <c r="AV41" s="250">
        <f t="shared" si="29"/>
        <v>0.03829</v>
      </c>
      <c r="AW41" s="208">
        <f t="shared" si="30"/>
        <v>0.03365</v>
      </c>
      <c r="AX41" s="208">
        <f t="shared" si="31"/>
        <v>0.00464</v>
      </c>
      <c r="AY41" s="238" t="s">
        <v>45</v>
      </c>
      <c r="AZ41" s="206"/>
      <c r="BA41" s="187">
        <v>1050.67</v>
      </c>
      <c r="BB41" s="187">
        <f t="shared" si="32"/>
        <v>130273.62</v>
      </c>
      <c r="BC41" s="187">
        <f t="shared" si="0"/>
        <v>40.23</v>
      </c>
      <c r="BD41" s="178">
        <f t="shared" si="33"/>
        <v>143.464</v>
      </c>
      <c r="BE41" s="178">
        <f t="shared" si="34"/>
        <v>0.736</v>
      </c>
      <c r="BF41" s="178">
        <f t="shared" si="35"/>
        <v>144.2</v>
      </c>
      <c r="BG41" s="178">
        <f t="shared" si="36"/>
        <v>123.995</v>
      </c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</row>
    <row r="42" spans="1:104" ht="15.75">
      <c r="A42" s="162">
        <v>34</v>
      </c>
      <c r="B42" s="265" t="s">
        <v>46</v>
      </c>
      <c r="C42" s="264">
        <v>3308.6</v>
      </c>
      <c r="D42" s="176">
        <v>19.3</v>
      </c>
      <c r="E42" s="176">
        <f t="shared" si="1"/>
        <v>3327.9</v>
      </c>
      <c r="F42" s="43">
        <f t="shared" si="2"/>
        <v>3327.9</v>
      </c>
      <c r="G42" s="352">
        <v>474.15</v>
      </c>
      <c r="H42" s="182">
        <f t="shared" si="3"/>
        <v>484.58</v>
      </c>
      <c r="I42" s="170">
        <f t="shared" si="4"/>
        <v>0.08</v>
      </c>
      <c r="J42" s="170">
        <f t="shared" si="5"/>
        <v>484.5</v>
      </c>
      <c r="K42" s="260">
        <v>143</v>
      </c>
      <c r="L42" s="200">
        <v>0.03</v>
      </c>
      <c r="M42" s="181">
        <v>448.7</v>
      </c>
      <c r="N42" s="200">
        <f t="shared" si="6"/>
        <v>3776.6</v>
      </c>
      <c r="O42" s="200">
        <f t="shared" si="7"/>
        <v>13.46</v>
      </c>
      <c r="P42" s="232">
        <f t="shared" si="8"/>
        <v>0.004045</v>
      </c>
      <c r="Q42" s="260">
        <v>48</v>
      </c>
      <c r="R42" s="260">
        <v>74.77</v>
      </c>
      <c r="S42" s="233">
        <f t="shared" si="9"/>
        <v>95</v>
      </c>
      <c r="T42" s="278">
        <v>0</v>
      </c>
      <c r="U42" s="182">
        <f t="shared" si="10"/>
        <v>396.35</v>
      </c>
      <c r="V42" s="183">
        <f t="shared" si="11"/>
        <v>4.17</v>
      </c>
      <c r="W42" s="271"/>
      <c r="X42" s="238" t="s">
        <v>46</v>
      </c>
      <c r="Y42" s="235">
        <v>14.49</v>
      </c>
      <c r="Z42" s="236">
        <f t="shared" si="12"/>
        <v>7020.41</v>
      </c>
      <c r="AA42" s="212">
        <f t="shared" si="13"/>
        <v>29.738</v>
      </c>
      <c r="AB42" s="212">
        <f t="shared" si="14"/>
        <v>0.005</v>
      </c>
      <c r="AC42" s="212">
        <v>29.743</v>
      </c>
      <c r="AD42" s="236">
        <v>1050.67</v>
      </c>
      <c r="AE42" s="170">
        <f t="shared" si="15"/>
        <v>31244.82</v>
      </c>
      <c r="AF42" s="170">
        <f t="shared" si="16"/>
        <v>38265.23</v>
      </c>
      <c r="AG42" s="253">
        <f t="shared" si="17"/>
        <v>78.98</v>
      </c>
      <c r="AH42" s="237">
        <f t="shared" si="18"/>
        <v>78.98</v>
      </c>
      <c r="AI42" s="193">
        <v>1590.78</v>
      </c>
      <c r="AJ42" s="187">
        <f t="shared" si="19"/>
        <v>7.95</v>
      </c>
      <c r="AK42" s="187">
        <f t="shared" si="20"/>
        <v>1.16</v>
      </c>
      <c r="AL42" s="186">
        <f t="shared" si="21"/>
        <v>9.11</v>
      </c>
      <c r="AM42" s="181">
        <f t="shared" si="22"/>
        <v>113.88</v>
      </c>
      <c r="AN42" s="281">
        <v>125.519</v>
      </c>
      <c r="AO42" s="178">
        <f>AN42-AP42</f>
        <v>124.791</v>
      </c>
      <c r="AP42" s="178">
        <f t="shared" si="24"/>
        <v>0.728</v>
      </c>
      <c r="AQ42" s="221">
        <v>100</v>
      </c>
      <c r="AR42" s="221">
        <f t="shared" si="25"/>
        <v>88.11894</v>
      </c>
      <c r="AS42" s="222">
        <f t="shared" si="26"/>
        <v>11.88106</v>
      </c>
      <c r="AT42" s="223">
        <f t="shared" si="27"/>
        <v>110.606</v>
      </c>
      <c r="AU42" s="223">
        <f t="shared" si="28"/>
        <v>14.913</v>
      </c>
      <c r="AV42" s="250">
        <f t="shared" si="29"/>
        <v>0.03772</v>
      </c>
      <c r="AW42" s="208">
        <f t="shared" si="30"/>
        <v>0.03324</v>
      </c>
      <c r="AX42" s="208">
        <f t="shared" si="31"/>
        <v>0.00448</v>
      </c>
      <c r="AY42" s="238" t="s">
        <v>46</v>
      </c>
      <c r="AZ42" s="206"/>
      <c r="BA42" s="187">
        <v>1050.67</v>
      </c>
      <c r="BB42" s="187">
        <f t="shared" si="32"/>
        <v>131114.16</v>
      </c>
      <c r="BC42" s="187">
        <f t="shared" si="0"/>
        <v>39.63</v>
      </c>
      <c r="BD42" s="178">
        <f t="shared" si="33"/>
        <v>154.529</v>
      </c>
      <c r="BE42" s="178">
        <f t="shared" si="34"/>
        <v>0.733</v>
      </c>
      <c r="BF42" s="178">
        <f t="shared" si="35"/>
        <v>155.262</v>
      </c>
      <c r="BG42" s="178">
        <f t="shared" si="36"/>
        <v>124.8</v>
      </c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</row>
    <row r="43" spans="1:104" ht="15.75">
      <c r="A43" s="162">
        <v>35</v>
      </c>
      <c r="B43" s="265" t="s">
        <v>47</v>
      </c>
      <c r="C43" s="273">
        <v>3305.1</v>
      </c>
      <c r="D43" s="176">
        <v>19.1</v>
      </c>
      <c r="E43" s="176">
        <f t="shared" si="1"/>
        <v>3324.2</v>
      </c>
      <c r="F43" s="43">
        <f t="shared" si="2"/>
        <v>3324.2</v>
      </c>
      <c r="G43" s="352">
        <v>413.24</v>
      </c>
      <c r="H43" s="182">
        <f t="shared" si="3"/>
        <v>422.33</v>
      </c>
      <c r="I43" s="170">
        <f t="shared" si="4"/>
        <v>1.08</v>
      </c>
      <c r="J43" s="170">
        <f t="shared" si="5"/>
        <v>421.26</v>
      </c>
      <c r="K43" s="260">
        <v>141</v>
      </c>
      <c r="L43" s="200">
        <v>0.03</v>
      </c>
      <c r="M43" s="181">
        <v>437</v>
      </c>
      <c r="N43" s="200">
        <f t="shared" si="6"/>
        <v>3761.2</v>
      </c>
      <c r="O43" s="200">
        <f t="shared" si="7"/>
        <v>13.11</v>
      </c>
      <c r="P43" s="232">
        <f t="shared" si="8"/>
        <v>0.003944</v>
      </c>
      <c r="Q43" s="260">
        <v>105</v>
      </c>
      <c r="R43" s="260">
        <v>131</v>
      </c>
      <c r="S43" s="233">
        <f t="shared" si="9"/>
        <v>36</v>
      </c>
      <c r="T43" s="278">
        <v>1</v>
      </c>
      <c r="U43" s="182">
        <f t="shared" si="10"/>
        <v>277.22</v>
      </c>
      <c r="V43" s="183">
        <f t="shared" si="11"/>
        <v>7.7</v>
      </c>
      <c r="W43" s="271"/>
      <c r="X43" s="238" t="s">
        <v>47</v>
      </c>
      <c r="Y43" s="235">
        <v>14.49</v>
      </c>
      <c r="Z43" s="236">
        <f t="shared" si="12"/>
        <v>6104.06</v>
      </c>
      <c r="AA43" s="212">
        <f>AC43*J43/H43</f>
        <v>25.881</v>
      </c>
      <c r="AB43" s="212">
        <f>AC43*I43/H43</f>
        <v>0.066</v>
      </c>
      <c r="AC43" s="212">
        <v>25.947</v>
      </c>
      <c r="AD43" s="236">
        <v>1050.67</v>
      </c>
      <c r="AE43" s="170">
        <f t="shared" si="15"/>
        <v>27192.39</v>
      </c>
      <c r="AF43" s="170">
        <f t="shared" si="16"/>
        <v>33296.45</v>
      </c>
      <c r="AG43" s="253">
        <f t="shared" si="17"/>
        <v>79.04</v>
      </c>
      <c r="AH43" s="237">
        <f t="shared" si="18"/>
        <v>79.04</v>
      </c>
      <c r="AI43" s="193">
        <v>1590.78</v>
      </c>
      <c r="AJ43" s="187">
        <f t="shared" si="19"/>
        <v>104.99</v>
      </c>
      <c r="AK43" s="187">
        <f t="shared" si="20"/>
        <v>15.65</v>
      </c>
      <c r="AL43" s="186">
        <f t="shared" si="21"/>
        <v>120.64</v>
      </c>
      <c r="AM43" s="181">
        <f t="shared" si="22"/>
        <v>111.7</v>
      </c>
      <c r="AN43" s="281">
        <v>113.07</v>
      </c>
      <c r="AO43" s="178">
        <f t="shared" si="23"/>
        <v>112.42</v>
      </c>
      <c r="AP43" s="178">
        <f t="shared" si="24"/>
        <v>0.65</v>
      </c>
      <c r="AQ43" s="221">
        <v>100</v>
      </c>
      <c r="AR43" s="221">
        <f t="shared" si="25"/>
        <v>88.38137</v>
      </c>
      <c r="AS43" s="222">
        <f t="shared" si="26"/>
        <v>11.61863</v>
      </c>
      <c r="AT43" s="223">
        <f t="shared" si="27"/>
        <v>99.933</v>
      </c>
      <c r="AU43" s="223">
        <f t="shared" si="28"/>
        <v>13.137</v>
      </c>
      <c r="AV43" s="250">
        <f t="shared" si="29"/>
        <v>0.03401</v>
      </c>
      <c r="AW43" s="208">
        <f t="shared" si="30"/>
        <v>0.03006</v>
      </c>
      <c r="AX43" s="208">
        <f t="shared" si="31"/>
        <v>0.00395</v>
      </c>
      <c r="AY43" s="238" t="s">
        <v>47</v>
      </c>
      <c r="AZ43" s="206"/>
      <c r="BA43" s="187">
        <v>1050.67</v>
      </c>
      <c r="BB43" s="187">
        <f t="shared" si="32"/>
        <v>118116.32</v>
      </c>
      <c r="BC43" s="187">
        <f t="shared" si="0"/>
        <v>35.74</v>
      </c>
      <c r="BD43" s="178">
        <f t="shared" si="33"/>
        <v>138.301</v>
      </c>
      <c r="BE43" s="178">
        <f t="shared" si="34"/>
        <v>0.716</v>
      </c>
      <c r="BF43" s="178">
        <f t="shared" si="35"/>
        <v>139.017</v>
      </c>
      <c r="BG43" s="178">
        <f t="shared" si="36"/>
        <v>112.406</v>
      </c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</row>
    <row r="44" spans="1:104" ht="15.75">
      <c r="A44" s="162">
        <v>36</v>
      </c>
      <c r="B44" s="265" t="s">
        <v>48</v>
      </c>
      <c r="C44" s="264">
        <v>2706.5</v>
      </c>
      <c r="D44" s="254"/>
      <c r="E44" s="254">
        <f t="shared" si="1"/>
        <v>2706.5</v>
      </c>
      <c r="F44" s="43">
        <f t="shared" si="2"/>
        <v>2706.5</v>
      </c>
      <c r="G44" s="352">
        <v>386.46</v>
      </c>
      <c r="H44" s="182">
        <f t="shared" si="3"/>
        <v>394.96</v>
      </c>
      <c r="I44" s="170">
        <f t="shared" si="4"/>
        <v>0</v>
      </c>
      <c r="J44" s="170">
        <f t="shared" si="5"/>
        <v>394.96</v>
      </c>
      <c r="K44" s="260">
        <v>101</v>
      </c>
      <c r="L44" s="200">
        <v>0.03</v>
      </c>
      <c r="M44" s="181">
        <v>329.5</v>
      </c>
      <c r="N44" s="200">
        <f t="shared" si="6"/>
        <v>3036</v>
      </c>
      <c r="O44" s="200">
        <f t="shared" si="7"/>
        <v>9.89</v>
      </c>
      <c r="P44" s="232">
        <f t="shared" si="8"/>
        <v>0.003654</v>
      </c>
      <c r="Q44" s="260">
        <v>43</v>
      </c>
      <c r="R44" s="260">
        <v>54.2</v>
      </c>
      <c r="S44" s="233">
        <f t="shared" si="9"/>
        <v>58</v>
      </c>
      <c r="T44" s="278"/>
      <c r="U44" s="182">
        <f t="shared" si="10"/>
        <v>330.87</v>
      </c>
      <c r="V44" s="183">
        <f t="shared" si="11"/>
        <v>5.7</v>
      </c>
      <c r="W44" s="271"/>
      <c r="X44" s="238" t="s">
        <v>48</v>
      </c>
      <c r="Y44" s="235">
        <v>14.49</v>
      </c>
      <c r="Z44" s="236">
        <f t="shared" si="12"/>
        <v>5722.97</v>
      </c>
      <c r="AA44" s="212">
        <f t="shared" si="13"/>
        <v>24.224</v>
      </c>
      <c r="AB44" s="212">
        <f t="shared" si="14"/>
        <v>0</v>
      </c>
      <c r="AC44" s="212">
        <v>24.224</v>
      </c>
      <c r="AD44" s="236">
        <v>1050.67</v>
      </c>
      <c r="AE44" s="170">
        <f t="shared" si="15"/>
        <v>25451.43</v>
      </c>
      <c r="AF44" s="170">
        <f t="shared" si="16"/>
        <v>31174.4</v>
      </c>
      <c r="AG44" s="253">
        <f t="shared" si="17"/>
        <v>78.93</v>
      </c>
      <c r="AH44" s="237">
        <f t="shared" si="18"/>
        <v>78.93</v>
      </c>
      <c r="AI44" s="193">
        <v>1590.78</v>
      </c>
      <c r="AJ44" s="187">
        <f t="shared" si="19"/>
        <v>0</v>
      </c>
      <c r="AK44" s="187">
        <f t="shared" si="20"/>
        <v>0</v>
      </c>
      <c r="AL44" s="186">
        <f t="shared" si="21"/>
        <v>0</v>
      </c>
      <c r="AM44" s="181" t="e">
        <f t="shared" si="22"/>
        <v>#DIV/0!</v>
      </c>
      <c r="AN44" s="281">
        <v>94.186</v>
      </c>
      <c r="AO44" s="178">
        <f t="shared" si="23"/>
        <v>94.186</v>
      </c>
      <c r="AP44" s="178">
        <f t="shared" si="24"/>
        <v>0</v>
      </c>
      <c r="AQ44" s="221">
        <v>100</v>
      </c>
      <c r="AR44" s="221">
        <f t="shared" si="25"/>
        <v>89.1469</v>
      </c>
      <c r="AS44" s="222">
        <f t="shared" si="26"/>
        <v>10.8531</v>
      </c>
      <c r="AT44" s="223">
        <f t="shared" si="27"/>
        <v>83.964</v>
      </c>
      <c r="AU44" s="223">
        <f t="shared" si="28"/>
        <v>10.222</v>
      </c>
      <c r="AV44" s="250">
        <f t="shared" si="29"/>
        <v>0.0348</v>
      </c>
      <c r="AW44" s="208">
        <f t="shared" si="30"/>
        <v>0.03102</v>
      </c>
      <c r="AX44" s="208">
        <f t="shared" si="31"/>
        <v>0.00378</v>
      </c>
      <c r="AY44" s="238" t="s">
        <v>48</v>
      </c>
      <c r="AZ44" s="206"/>
      <c r="BA44" s="187">
        <v>1050.67</v>
      </c>
      <c r="BB44" s="187">
        <f t="shared" si="32"/>
        <v>98958.4</v>
      </c>
      <c r="BC44" s="187">
        <f t="shared" si="0"/>
        <v>36.56</v>
      </c>
      <c r="BD44" s="178">
        <f t="shared" si="33"/>
        <v>118.41</v>
      </c>
      <c r="BE44" s="178">
        <f t="shared" si="34"/>
        <v>0</v>
      </c>
      <c r="BF44" s="178">
        <f t="shared" si="35"/>
        <v>118.41</v>
      </c>
      <c r="BG44" s="178">
        <f t="shared" si="36"/>
        <v>94.186</v>
      </c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</row>
    <row r="45" spans="1:104" ht="15.75">
      <c r="A45" s="162">
        <v>37</v>
      </c>
      <c r="B45" s="265" t="s">
        <v>49</v>
      </c>
      <c r="C45" s="264">
        <v>2774.8</v>
      </c>
      <c r="D45" s="176"/>
      <c r="E45" s="176">
        <f t="shared" si="1"/>
        <v>2774.8</v>
      </c>
      <c r="F45" s="43">
        <f t="shared" si="2"/>
        <v>2774.8</v>
      </c>
      <c r="G45" s="352">
        <v>249.94</v>
      </c>
      <c r="H45" s="182">
        <f t="shared" si="3"/>
        <v>255.44</v>
      </c>
      <c r="I45" s="170">
        <f t="shared" si="4"/>
        <v>0</v>
      </c>
      <c r="J45" s="170">
        <f t="shared" si="5"/>
        <v>255.44</v>
      </c>
      <c r="K45" s="260">
        <v>114</v>
      </c>
      <c r="L45" s="200">
        <v>0.03</v>
      </c>
      <c r="M45" s="181">
        <v>325.3</v>
      </c>
      <c r="N45" s="200">
        <f t="shared" si="6"/>
        <v>3100.1</v>
      </c>
      <c r="O45" s="200">
        <f t="shared" si="7"/>
        <v>9.76</v>
      </c>
      <c r="P45" s="232">
        <f t="shared" si="8"/>
        <v>0.003517</v>
      </c>
      <c r="Q45" s="260">
        <v>82</v>
      </c>
      <c r="R45" s="260">
        <v>80.14</v>
      </c>
      <c r="S45" s="233">
        <f t="shared" si="9"/>
        <v>32</v>
      </c>
      <c r="T45" s="278"/>
      <c r="U45" s="182">
        <f t="shared" si="10"/>
        <v>165.54</v>
      </c>
      <c r="V45" s="183">
        <f t="shared" si="11"/>
        <v>5.17</v>
      </c>
      <c r="W45" s="271"/>
      <c r="X45" s="238" t="s">
        <v>49</v>
      </c>
      <c r="Y45" s="235">
        <v>14.49</v>
      </c>
      <c r="Z45" s="236">
        <f t="shared" si="12"/>
        <v>3701.33</v>
      </c>
      <c r="AA45" s="212">
        <f t="shared" si="13"/>
        <v>15.838</v>
      </c>
      <c r="AB45" s="212">
        <v>0</v>
      </c>
      <c r="AC45" s="212">
        <v>15.838</v>
      </c>
      <c r="AD45" s="236">
        <v>1050.67</v>
      </c>
      <c r="AE45" s="170">
        <f t="shared" si="15"/>
        <v>16640.51</v>
      </c>
      <c r="AF45" s="170">
        <f t="shared" si="16"/>
        <v>20341.84</v>
      </c>
      <c r="AG45" s="253">
        <f t="shared" si="17"/>
        <v>79.63</v>
      </c>
      <c r="AH45" s="237">
        <f t="shared" si="18"/>
        <v>79.63</v>
      </c>
      <c r="AI45" s="193">
        <v>1590.78</v>
      </c>
      <c r="AJ45" s="187">
        <f t="shared" si="19"/>
        <v>0</v>
      </c>
      <c r="AK45" s="187">
        <f t="shared" si="20"/>
        <v>0</v>
      </c>
      <c r="AL45" s="186">
        <f t="shared" si="21"/>
        <v>0</v>
      </c>
      <c r="AM45" s="181" t="e">
        <f t="shared" si="22"/>
        <v>#DIV/0!</v>
      </c>
      <c r="AN45" s="281">
        <v>92.517</v>
      </c>
      <c r="AO45" s="178">
        <f t="shared" si="23"/>
        <v>92.517</v>
      </c>
      <c r="AP45" s="178">
        <f t="shared" si="24"/>
        <v>0</v>
      </c>
      <c r="AQ45" s="221">
        <v>100</v>
      </c>
      <c r="AR45" s="221">
        <f t="shared" si="25"/>
        <v>89.50679</v>
      </c>
      <c r="AS45" s="222">
        <f t="shared" si="26"/>
        <v>10.49321</v>
      </c>
      <c r="AT45" s="223">
        <f t="shared" si="27"/>
        <v>82.809</v>
      </c>
      <c r="AU45" s="223">
        <f t="shared" si="28"/>
        <v>9.708</v>
      </c>
      <c r="AV45" s="250">
        <f t="shared" si="29"/>
        <v>0.03334</v>
      </c>
      <c r="AW45" s="208">
        <f t="shared" si="30"/>
        <v>0.02984</v>
      </c>
      <c r="AX45" s="208">
        <f t="shared" si="31"/>
        <v>0.0035</v>
      </c>
      <c r="AY45" s="238" t="s">
        <v>49</v>
      </c>
      <c r="AZ45" s="206"/>
      <c r="BA45" s="187">
        <v>1050.67</v>
      </c>
      <c r="BB45" s="187">
        <f t="shared" si="32"/>
        <v>97204.84</v>
      </c>
      <c r="BC45" s="187">
        <f t="shared" si="0"/>
        <v>35.03</v>
      </c>
      <c r="BD45" s="178">
        <f t="shared" si="33"/>
        <v>108.355</v>
      </c>
      <c r="BE45" s="178">
        <f t="shared" si="34"/>
        <v>0</v>
      </c>
      <c r="BF45" s="178">
        <f t="shared" si="35"/>
        <v>108.355</v>
      </c>
      <c r="BG45" s="178">
        <f t="shared" si="36"/>
        <v>92.512</v>
      </c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</row>
    <row r="46" spans="1:104" ht="15.75">
      <c r="A46" s="162">
        <v>38</v>
      </c>
      <c r="B46" s="266" t="s">
        <v>50</v>
      </c>
      <c r="C46" s="264">
        <v>3043.4</v>
      </c>
      <c r="D46" s="176">
        <v>140.1</v>
      </c>
      <c r="E46" s="176">
        <f t="shared" si="1"/>
        <v>3183.5</v>
      </c>
      <c r="F46" s="43">
        <f t="shared" si="2"/>
        <v>3183.5</v>
      </c>
      <c r="G46" s="352">
        <v>272.29</v>
      </c>
      <c r="H46" s="182">
        <f t="shared" si="3"/>
        <v>278.28</v>
      </c>
      <c r="I46" s="170">
        <f t="shared" si="4"/>
        <v>1.42</v>
      </c>
      <c r="J46" s="170">
        <f t="shared" si="5"/>
        <v>276.86</v>
      </c>
      <c r="K46" s="260">
        <v>142</v>
      </c>
      <c r="L46" s="200">
        <v>0.03</v>
      </c>
      <c r="M46" s="181">
        <v>244.4</v>
      </c>
      <c r="N46" s="200">
        <f t="shared" si="6"/>
        <v>3427.9</v>
      </c>
      <c r="O46" s="200">
        <f t="shared" si="7"/>
        <v>7.33</v>
      </c>
      <c r="P46" s="232">
        <f t="shared" si="8"/>
        <v>0.002302</v>
      </c>
      <c r="Q46" s="260">
        <v>58</v>
      </c>
      <c r="R46" s="260">
        <v>55.79</v>
      </c>
      <c r="S46" s="233">
        <f t="shared" si="9"/>
        <v>84</v>
      </c>
      <c r="T46" s="278">
        <v>1.099</v>
      </c>
      <c r="U46" s="182">
        <f t="shared" si="10"/>
        <v>214.06</v>
      </c>
      <c r="V46" s="183">
        <f t="shared" si="11"/>
        <v>2.55</v>
      </c>
      <c r="W46" s="271"/>
      <c r="X46" s="239" t="s">
        <v>50</v>
      </c>
      <c r="Y46" s="235">
        <v>14.49</v>
      </c>
      <c r="Z46" s="236">
        <f t="shared" si="12"/>
        <v>4011.7</v>
      </c>
      <c r="AA46" s="212">
        <f t="shared" si="13"/>
        <v>18.73</v>
      </c>
      <c r="AB46" s="212">
        <f t="shared" si="14"/>
        <v>0.096</v>
      </c>
      <c r="AC46" s="212">
        <v>18.826</v>
      </c>
      <c r="AD46" s="236">
        <v>1050.67</v>
      </c>
      <c r="AE46" s="170">
        <f t="shared" si="15"/>
        <v>19679.05</v>
      </c>
      <c r="AF46" s="170">
        <f t="shared" si="16"/>
        <v>23690.75</v>
      </c>
      <c r="AG46" s="253">
        <f t="shared" si="17"/>
        <v>85.57</v>
      </c>
      <c r="AH46" s="237">
        <f t="shared" si="18"/>
        <v>85.57</v>
      </c>
      <c r="AI46" s="193">
        <v>1590.78</v>
      </c>
      <c r="AJ46" s="187">
        <f t="shared" si="19"/>
        <v>152.71</v>
      </c>
      <c r="AK46" s="187">
        <f t="shared" si="20"/>
        <v>20.58</v>
      </c>
      <c r="AL46" s="186">
        <f t="shared" si="21"/>
        <v>173.29</v>
      </c>
      <c r="AM46" s="181">
        <f t="shared" si="22"/>
        <v>122.04</v>
      </c>
      <c r="AN46" s="281">
        <v>114.444</v>
      </c>
      <c r="AO46" s="178">
        <f t="shared" si="23"/>
        <v>109.407</v>
      </c>
      <c r="AP46" s="178">
        <f t="shared" si="24"/>
        <v>5.037</v>
      </c>
      <c r="AQ46" s="221">
        <v>100</v>
      </c>
      <c r="AR46" s="221">
        <f t="shared" si="25"/>
        <v>92.87027</v>
      </c>
      <c r="AS46" s="222">
        <f t="shared" si="26"/>
        <v>7.12973</v>
      </c>
      <c r="AT46" s="223">
        <f t="shared" si="27"/>
        <v>106.284</v>
      </c>
      <c r="AU46" s="223">
        <f t="shared" si="28"/>
        <v>8.16</v>
      </c>
      <c r="AV46" s="250">
        <f t="shared" si="29"/>
        <v>0.03595</v>
      </c>
      <c r="AW46" s="208">
        <f t="shared" si="30"/>
        <v>0.03339</v>
      </c>
      <c r="AX46" s="208">
        <f t="shared" si="31"/>
        <v>0.00256</v>
      </c>
      <c r="AY46" s="239" t="s">
        <v>50</v>
      </c>
      <c r="AZ46" s="206"/>
      <c r="BA46" s="187">
        <v>1050.67</v>
      </c>
      <c r="BB46" s="187">
        <f t="shared" si="32"/>
        <v>114950.65</v>
      </c>
      <c r="BC46" s="187">
        <f t="shared" si="0"/>
        <v>37.77</v>
      </c>
      <c r="BD46" s="178">
        <f t="shared" si="33"/>
        <v>128.137</v>
      </c>
      <c r="BE46" s="178">
        <f t="shared" si="34"/>
        <v>5.133</v>
      </c>
      <c r="BF46" s="178">
        <f t="shared" si="35"/>
        <v>133.27</v>
      </c>
      <c r="BG46" s="178">
        <f t="shared" si="36"/>
        <v>109.41</v>
      </c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</row>
    <row r="47" spans="1:104" ht="15.75">
      <c r="A47" s="172">
        <v>39</v>
      </c>
      <c r="B47" s="266" t="s">
        <v>51</v>
      </c>
      <c r="C47" s="264">
        <v>3027.5</v>
      </c>
      <c r="D47" s="254">
        <v>142.9</v>
      </c>
      <c r="E47" s="254">
        <f t="shared" si="1"/>
        <v>3170.4</v>
      </c>
      <c r="F47" s="43">
        <f t="shared" si="2"/>
        <v>3170.4</v>
      </c>
      <c r="G47" s="352">
        <v>410.67</v>
      </c>
      <c r="H47" s="182">
        <f t="shared" si="3"/>
        <v>419.7</v>
      </c>
      <c r="I47" s="170">
        <f t="shared" si="4"/>
        <v>4.21</v>
      </c>
      <c r="J47" s="170">
        <f t="shared" si="5"/>
        <v>415.5</v>
      </c>
      <c r="K47" s="260">
        <v>120</v>
      </c>
      <c r="L47" s="200">
        <v>0.03</v>
      </c>
      <c r="M47" s="181">
        <v>232.5</v>
      </c>
      <c r="N47" s="200">
        <f t="shared" si="6"/>
        <v>3402.9</v>
      </c>
      <c r="O47" s="200">
        <f t="shared" si="7"/>
        <v>6.98</v>
      </c>
      <c r="P47" s="232">
        <f t="shared" si="8"/>
        <v>0.002202</v>
      </c>
      <c r="Q47" s="260">
        <v>62</v>
      </c>
      <c r="R47" s="260">
        <v>94.39</v>
      </c>
      <c r="S47" s="233">
        <f t="shared" si="9"/>
        <v>58</v>
      </c>
      <c r="T47" s="278">
        <v>3.892</v>
      </c>
      <c r="U47" s="182">
        <f t="shared" si="10"/>
        <v>314.44</v>
      </c>
      <c r="V47" s="183">
        <f t="shared" si="11"/>
        <v>5.42</v>
      </c>
      <c r="W47" s="271"/>
      <c r="X47" s="239" t="s">
        <v>51</v>
      </c>
      <c r="Y47" s="235">
        <v>14.49</v>
      </c>
      <c r="Z47" s="236">
        <f t="shared" si="12"/>
        <v>6020.6</v>
      </c>
      <c r="AA47" s="212">
        <f t="shared" si="13"/>
        <v>25.352</v>
      </c>
      <c r="AB47" s="212">
        <f t="shared" si="14"/>
        <v>0.257</v>
      </c>
      <c r="AC47" s="212">
        <v>25.608</v>
      </c>
      <c r="AD47" s="236">
        <v>1050.67</v>
      </c>
      <c r="AE47" s="170">
        <f t="shared" si="15"/>
        <v>26636.59</v>
      </c>
      <c r="AF47" s="170">
        <f t="shared" si="16"/>
        <v>32657.19</v>
      </c>
      <c r="AG47" s="253">
        <f t="shared" si="17"/>
        <v>78.6</v>
      </c>
      <c r="AH47" s="237">
        <f t="shared" si="18"/>
        <v>78.6</v>
      </c>
      <c r="AI47" s="193">
        <v>1590.78</v>
      </c>
      <c r="AJ47" s="187">
        <f t="shared" si="19"/>
        <v>408.83</v>
      </c>
      <c r="AK47" s="187">
        <f t="shared" si="20"/>
        <v>61</v>
      </c>
      <c r="AL47" s="186">
        <f t="shared" si="21"/>
        <v>469.83</v>
      </c>
      <c r="AM47" s="181">
        <f t="shared" si="22"/>
        <v>111.6</v>
      </c>
      <c r="AN47" s="281">
        <v>127.752</v>
      </c>
      <c r="AO47" s="178">
        <f t="shared" si="23"/>
        <v>121.995</v>
      </c>
      <c r="AP47" s="178">
        <f t="shared" si="24"/>
        <v>5.757</v>
      </c>
      <c r="AQ47" s="221">
        <v>100</v>
      </c>
      <c r="AR47" s="221">
        <f t="shared" si="25"/>
        <v>93.16759</v>
      </c>
      <c r="AS47" s="222">
        <f t="shared" si="26"/>
        <v>6.83241</v>
      </c>
      <c r="AT47" s="223">
        <f t="shared" si="27"/>
        <v>119.023</v>
      </c>
      <c r="AU47" s="223">
        <f t="shared" si="28"/>
        <v>8.729</v>
      </c>
      <c r="AV47" s="250">
        <f t="shared" si="29"/>
        <v>0.0403</v>
      </c>
      <c r="AW47" s="208">
        <f t="shared" si="30"/>
        <v>0.03754</v>
      </c>
      <c r="AX47" s="208">
        <f t="shared" si="31"/>
        <v>0.00275</v>
      </c>
      <c r="AY47" s="239" t="s">
        <v>51</v>
      </c>
      <c r="AZ47" s="206"/>
      <c r="BA47" s="187">
        <v>1050.67</v>
      </c>
      <c r="BB47" s="187">
        <f t="shared" si="32"/>
        <v>128176.49</v>
      </c>
      <c r="BC47" s="187">
        <f t="shared" si="0"/>
        <v>42.34</v>
      </c>
      <c r="BD47" s="178">
        <f t="shared" si="33"/>
        <v>147.347</v>
      </c>
      <c r="BE47" s="178">
        <f t="shared" si="34"/>
        <v>6.014</v>
      </c>
      <c r="BF47" s="178">
        <f t="shared" si="35"/>
        <v>153.361</v>
      </c>
      <c r="BG47" s="178">
        <f t="shared" si="36"/>
        <v>122.008</v>
      </c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</row>
    <row r="48" spans="1:104" ht="15.75">
      <c r="A48" s="172">
        <v>40</v>
      </c>
      <c r="B48" s="265" t="s">
        <v>52</v>
      </c>
      <c r="C48" s="264">
        <v>2506.7</v>
      </c>
      <c r="D48" s="176">
        <v>232.5</v>
      </c>
      <c r="E48" s="176">
        <f t="shared" si="1"/>
        <v>2739.2</v>
      </c>
      <c r="F48" s="43">
        <f t="shared" si="2"/>
        <v>2739.2</v>
      </c>
      <c r="G48" s="352">
        <v>248.23</v>
      </c>
      <c r="H48" s="182">
        <f t="shared" si="3"/>
        <v>253.69</v>
      </c>
      <c r="I48" s="170">
        <f t="shared" si="4"/>
        <v>3.3</v>
      </c>
      <c r="J48" s="170">
        <f t="shared" si="5"/>
        <v>250.39</v>
      </c>
      <c r="K48" s="260">
        <v>107</v>
      </c>
      <c r="L48" s="200">
        <v>0.03</v>
      </c>
      <c r="M48" s="181">
        <v>197.5</v>
      </c>
      <c r="N48" s="200">
        <f t="shared" si="6"/>
        <v>2936.7</v>
      </c>
      <c r="O48" s="200">
        <f t="shared" si="7"/>
        <v>5.93</v>
      </c>
      <c r="P48" s="232">
        <f t="shared" si="8"/>
        <v>0.002165</v>
      </c>
      <c r="Q48" s="260">
        <v>43</v>
      </c>
      <c r="R48" s="260">
        <v>101.16</v>
      </c>
      <c r="S48" s="233">
        <f t="shared" si="9"/>
        <v>64</v>
      </c>
      <c r="T48" s="358">
        <v>2.8</v>
      </c>
      <c r="U48" s="182">
        <f t="shared" si="10"/>
        <v>143.8</v>
      </c>
      <c r="V48" s="183">
        <f t="shared" si="11"/>
        <v>2.25</v>
      </c>
      <c r="W48" s="271"/>
      <c r="X48" s="238" t="s">
        <v>52</v>
      </c>
      <c r="Y48" s="235">
        <v>14.49</v>
      </c>
      <c r="Z48" s="236">
        <f t="shared" si="12"/>
        <v>3628.15</v>
      </c>
      <c r="AA48" s="212">
        <f t="shared" si="13"/>
        <v>15.011</v>
      </c>
      <c r="AB48" s="212">
        <f t="shared" si="14"/>
        <v>0.198</v>
      </c>
      <c r="AC48" s="212">
        <v>15.209</v>
      </c>
      <c r="AD48" s="236">
        <v>1050.67</v>
      </c>
      <c r="AE48" s="170">
        <f t="shared" si="15"/>
        <v>15771.61</v>
      </c>
      <c r="AF48" s="170">
        <f t="shared" si="16"/>
        <v>19399.76</v>
      </c>
      <c r="AG48" s="253">
        <f t="shared" si="17"/>
        <v>77.48</v>
      </c>
      <c r="AH48" s="237">
        <f t="shared" si="18"/>
        <v>77.48</v>
      </c>
      <c r="AI48" s="193">
        <v>1590.78</v>
      </c>
      <c r="AJ48" s="187">
        <f t="shared" si="19"/>
        <v>314.97</v>
      </c>
      <c r="AK48" s="187">
        <f t="shared" si="20"/>
        <v>47.82</v>
      </c>
      <c r="AL48" s="186">
        <f t="shared" si="21"/>
        <v>362.79</v>
      </c>
      <c r="AM48" s="181">
        <f t="shared" si="22"/>
        <v>109.94</v>
      </c>
      <c r="AN48" s="281">
        <v>140.157</v>
      </c>
      <c r="AO48" s="178">
        <f t="shared" si="23"/>
        <v>128.26</v>
      </c>
      <c r="AP48" s="178">
        <f t="shared" si="24"/>
        <v>11.897</v>
      </c>
      <c r="AQ48" s="221">
        <v>100</v>
      </c>
      <c r="AR48" s="221">
        <f t="shared" si="25"/>
        <v>93.27476</v>
      </c>
      <c r="AS48" s="222">
        <f t="shared" si="26"/>
        <v>6.72524</v>
      </c>
      <c r="AT48" s="223">
        <f t="shared" si="27"/>
        <v>130.731</v>
      </c>
      <c r="AU48" s="223">
        <f t="shared" si="28"/>
        <v>9.426</v>
      </c>
      <c r="AV48" s="250">
        <f t="shared" si="29"/>
        <v>0.05117</v>
      </c>
      <c r="AW48" s="208">
        <f t="shared" si="30"/>
        <v>0.04773</v>
      </c>
      <c r="AX48" s="208">
        <f t="shared" si="31"/>
        <v>0.00344</v>
      </c>
      <c r="AY48" s="238" t="s">
        <v>52</v>
      </c>
      <c r="AZ48" s="206"/>
      <c r="BA48" s="187">
        <v>1050.67</v>
      </c>
      <c r="BB48" s="187">
        <f t="shared" si="32"/>
        <v>134758.93</v>
      </c>
      <c r="BC48" s="187">
        <f t="shared" si="0"/>
        <v>53.76</v>
      </c>
      <c r="BD48" s="178">
        <f t="shared" si="33"/>
        <v>143.271</v>
      </c>
      <c r="BE48" s="178">
        <f t="shared" si="34"/>
        <v>12.095</v>
      </c>
      <c r="BF48" s="178">
        <f t="shared" si="35"/>
        <v>155.366</v>
      </c>
      <c r="BG48" s="178">
        <f t="shared" si="36"/>
        <v>128.268</v>
      </c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</row>
    <row r="49" spans="1:104" ht="15.75">
      <c r="A49" s="162">
        <v>41</v>
      </c>
      <c r="B49" s="265" t="s">
        <v>53</v>
      </c>
      <c r="C49" s="264">
        <v>3401.1</v>
      </c>
      <c r="D49" s="176">
        <v>57.5</v>
      </c>
      <c r="E49" s="176">
        <f t="shared" si="1"/>
        <v>3458.6</v>
      </c>
      <c r="F49" s="43">
        <f t="shared" si="2"/>
        <v>3458.6</v>
      </c>
      <c r="G49" s="352">
        <v>393.59</v>
      </c>
      <c r="H49" s="182">
        <f t="shared" si="3"/>
        <v>402.25</v>
      </c>
      <c r="I49" s="170">
        <f t="shared" si="4"/>
        <v>0.15</v>
      </c>
      <c r="J49" s="170">
        <f t="shared" si="5"/>
        <v>402.1</v>
      </c>
      <c r="K49" s="260">
        <v>131</v>
      </c>
      <c r="L49" s="200">
        <v>0.03</v>
      </c>
      <c r="M49" s="181">
        <v>309.4</v>
      </c>
      <c r="N49" s="200">
        <f t="shared" si="6"/>
        <v>3768</v>
      </c>
      <c r="O49" s="200">
        <f t="shared" si="7"/>
        <v>9.28</v>
      </c>
      <c r="P49" s="232">
        <f t="shared" si="8"/>
        <v>0.002683</v>
      </c>
      <c r="Q49" s="260">
        <v>71</v>
      </c>
      <c r="R49" s="260">
        <v>109.87</v>
      </c>
      <c r="S49" s="233">
        <f t="shared" si="9"/>
        <v>60</v>
      </c>
      <c r="T49" s="278"/>
      <c r="U49" s="182">
        <f t="shared" si="10"/>
        <v>283.1</v>
      </c>
      <c r="V49" s="183">
        <f t="shared" si="11"/>
        <v>4.72</v>
      </c>
      <c r="W49" s="271"/>
      <c r="X49" s="238" t="s">
        <v>53</v>
      </c>
      <c r="Y49" s="235">
        <v>14.49</v>
      </c>
      <c r="Z49" s="236">
        <f t="shared" si="12"/>
        <v>5826.43</v>
      </c>
      <c r="AA49" s="212">
        <f t="shared" si="13"/>
        <v>24.04</v>
      </c>
      <c r="AB49" s="212">
        <f t="shared" si="14"/>
        <v>0.009</v>
      </c>
      <c r="AC49" s="212">
        <v>24.049</v>
      </c>
      <c r="AD49" s="236">
        <v>1050.67</v>
      </c>
      <c r="AE49" s="170">
        <f t="shared" si="15"/>
        <v>25258.11</v>
      </c>
      <c r="AF49" s="170">
        <f t="shared" si="16"/>
        <v>31084.54</v>
      </c>
      <c r="AG49" s="253">
        <f t="shared" si="17"/>
        <v>77.31</v>
      </c>
      <c r="AH49" s="237">
        <f t="shared" si="18"/>
        <v>77.31</v>
      </c>
      <c r="AI49" s="193">
        <v>1590.78</v>
      </c>
      <c r="AJ49" s="187">
        <f t="shared" si="19"/>
        <v>14.32</v>
      </c>
      <c r="AK49" s="187">
        <f t="shared" si="20"/>
        <v>2.17</v>
      </c>
      <c r="AL49" s="186">
        <f t="shared" si="21"/>
        <v>16.49</v>
      </c>
      <c r="AM49" s="181">
        <f t="shared" si="22"/>
        <v>109.93</v>
      </c>
      <c r="AN49" s="281">
        <v>121.658</v>
      </c>
      <c r="AO49" s="178">
        <f t="shared" si="23"/>
        <v>119.635</v>
      </c>
      <c r="AP49" s="178">
        <f t="shared" si="24"/>
        <v>2.023</v>
      </c>
      <c r="AQ49" s="221">
        <v>100</v>
      </c>
      <c r="AR49" s="221">
        <f t="shared" si="25"/>
        <v>91.78875</v>
      </c>
      <c r="AS49" s="222">
        <f t="shared" si="26"/>
        <v>8.21125</v>
      </c>
      <c r="AT49" s="223">
        <f t="shared" si="27"/>
        <v>111.668</v>
      </c>
      <c r="AU49" s="223">
        <f t="shared" si="28"/>
        <v>9.99</v>
      </c>
      <c r="AV49" s="250">
        <f t="shared" si="29"/>
        <v>0.03518</v>
      </c>
      <c r="AW49" s="208">
        <f t="shared" si="30"/>
        <v>0.03229</v>
      </c>
      <c r="AX49" s="208">
        <f t="shared" si="31"/>
        <v>0.00289</v>
      </c>
      <c r="AY49" s="238" t="s">
        <v>53</v>
      </c>
      <c r="AZ49" s="206"/>
      <c r="BA49" s="187">
        <v>1050.67</v>
      </c>
      <c r="BB49" s="187">
        <f t="shared" si="32"/>
        <v>125696.91</v>
      </c>
      <c r="BC49" s="187">
        <f t="shared" si="0"/>
        <v>36.96</v>
      </c>
      <c r="BD49" s="178">
        <f t="shared" si="33"/>
        <v>143.675</v>
      </c>
      <c r="BE49" s="178">
        <f t="shared" si="34"/>
        <v>2.032</v>
      </c>
      <c r="BF49" s="178">
        <f t="shared" si="35"/>
        <v>145.707</v>
      </c>
      <c r="BG49" s="178">
        <f t="shared" si="36"/>
        <v>119.651</v>
      </c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</row>
    <row r="50" spans="1:104" ht="15.75">
      <c r="A50" s="162">
        <v>42</v>
      </c>
      <c r="B50" s="171" t="s">
        <v>54</v>
      </c>
      <c r="C50" s="264">
        <v>3898.5</v>
      </c>
      <c r="D50" s="176"/>
      <c r="E50" s="176">
        <f t="shared" si="1"/>
        <v>3898.5</v>
      </c>
      <c r="F50" s="43">
        <f t="shared" si="2"/>
        <v>3898.5</v>
      </c>
      <c r="G50" s="352">
        <v>171.15</v>
      </c>
      <c r="H50" s="182">
        <f t="shared" si="3"/>
        <v>174.92</v>
      </c>
      <c r="I50" s="170">
        <f t="shared" si="4"/>
        <v>0</v>
      </c>
      <c r="J50" s="170">
        <f t="shared" si="5"/>
        <v>174.92</v>
      </c>
      <c r="K50" s="260">
        <v>123</v>
      </c>
      <c r="L50" s="200">
        <v>0.03</v>
      </c>
      <c r="M50" s="181">
        <v>689.1</v>
      </c>
      <c r="N50" s="200">
        <f t="shared" si="6"/>
        <v>4587.6</v>
      </c>
      <c r="O50" s="200">
        <f t="shared" si="7"/>
        <v>20.67</v>
      </c>
      <c r="P50" s="232">
        <f t="shared" si="8"/>
        <v>0.005302</v>
      </c>
      <c r="Q50" s="260">
        <v>79</v>
      </c>
      <c r="R50" s="260">
        <v>177.08</v>
      </c>
      <c r="S50" s="233">
        <f t="shared" si="9"/>
        <v>44</v>
      </c>
      <c r="T50" s="278"/>
      <c r="U50" s="182">
        <f t="shared" si="10"/>
        <v>-22.83</v>
      </c>
      <c r="V50" s="183">
        <f t="shared" si="11"/>
        <v>-0.52</v>
      </c>
      <c r="W50" s="271"/>
      <c r="X50" s="238" t="s">
        <v>54</v>
      </c>
      <c r="Y50" s="235">
        <v>14.49</v>
      </c>
      <c r="Z50" s="236">
        <f t="shared" si="12"/>
        <v>2534.59</v>
      </c>
      <c r="AA50" s="212">
        <f t="shared" si="13"/>
        <v>11.815</v>
      </c>
      <c r="AB50" s="212">
        <f t="shared" si="14"/>
        <v>0</v>
      </c>
      <c r="AC50" s="212">
        <v>11.815</v>
      </c>
      <c r="AD50" s="236">
        <v>1050.67</v>
      </c>
      <c r="AE50" s="170">
        <f t="shared" si="15"/>
        <v>12413.67</v>
      </c>
      <c r="AF50" s="170">
        <f t="shared" si="16"/>
        <v>14948.26</v>
      </c>
      <c r="AG50" s="253">
        <f t="shared" si="17"/>
        <v>85.46</v>
      </c>
      <c r="AH50" s="237">
        <f t="shared" si="18"/>
        <v>85.46</v>
      </c>
      <c r="AI50" s="193">
        <v>1590.78</v>
      </c>
      <c r="AJ50" s="187">
        <f t="shared" si="19"/>
        <v>0</v>
      </c>
      <c r="AK50" s="187">
        <f t="shared" si="20"/>
        <v>0</v>
      </c>
      <c r="AL50" s="186">
        <f t="shared" si="21"/>
        <v>0</v>
      </c>
      <c r="AM50" s="181" t="e">
        <f t="shared" si="22"/>
        <v>#DIV/0!</v>
      </c>
      <c r="AN50" s="281">
        <v>128.839</v>
      </c>
      <c r="AO50" s="178">
        <f t="shared" si="23"/>
        <v>128.839</v>
      </c>
      <c r="AP50" s="178">
        <f t="shared" si="24"/>
        <v>0</v>
      </c>
      <c r="AQ50" s="221">
        <v>100</v>
      </c>
      <c r="AR50" s="221">
        <f t="shared" si="25"/>
        <v>84.97907</v>
      </c>
      <c r="AS50" s="222">
        <f t="shared" si="26"/>
        <v>15.02093</v>
      </c>
      <c r="AT50" s="223">
        <f t="shared" si="27"/>
        <v>109.486</v>
      </c>
      <c r="AU50" s="223">
        <f t="shared" si="28"/>
        <v>19.353</v>
      </c>
      <c r="AV50" s="250">
        <f t="shared" si="29"/>
        <v>0.03305</v>
      </c>
      <c r="AW50" s="208">
        <f t="shared" si="30"/>
        <v>0.02808</v>
      </c>
      <c r="AX50" s="208">
        <f t="shared" si="31"/>
        <v>0.00496</v>
      </c>
      <c r="AY50" s="238" t="s">
        <v>54</v>
      </c>
      <c r="AZ50" s="206"/>
      <c r="BA50" s="187">
        <v>1050.67</v>
      </c>
      <c r="BB50" s="187">
        <f t="shared" si="32"/>
        <v>135367.27</v>
      </c>
      <c r="BC50" s="187">
        <f t="shared" si="0"/>
        <v>34.72</v>
      </c>
      <c r="BD50" s="178">
        <f t="shared" si="33"/>
        <v>140.654</v>
      </c>
      <c r="BE50" s="178">
        <f t="shared" si="34"/>
        <v>0</v>
      </c>
      <c r="BF50" s="178">
        <f t="shared" si="35"/>
        <v>140.654</v>
      </c>
      <c r="BG50" s="178">
        <f t="shared" si="36"/>
        <v>128.845</v>
      </c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</row>
    <row r="51" spans="1:104" ht="15.75">
      <c r="A51" s="162">
        <v>43</v>
      </c>
      <c r="B51" s="171" t="s">
        <v>55</v>
      </c>
      <c r="C51" s="264">
        <v>3910.3</v>
      </c>
      <c r="D51" s="176"/>
      <c r="E51" s="176">
        <f t="shared" si="1"/>
        <v>3910.3</v>
      </c>
      <c r="F51" s="43">
        <f t="shared" si="2"/>
        <v>3910.3</v>
      </c>
      <c r="G51" s="352">
        <v>317.49</v>
      </c>
      <c r="H51" s="182">
        <f t="shared" si="3"/>
        <v>324.47</v>
      </c>
      <c r="I51" s="170">
        <f t="shared" si="4"/>
        <v>0</v>
      </c>
      <c r="J51" s="170">
        <f t="shared" si="5"/>
        <v>324.47</v>
      </c>
      <c r="K51" s="260">
        <v>133</v>
      </c>
      <c r="L51" s="200">
        <v>0.03</v>
      </c>
      <c r="M51" s="181">
        <v>689.1</v>
      </c>
      <c r="N51" s="200">
        <f t="shared" si="6"/>
        <v>4599.4</v>
      </c>
      <c r="O51" s="200">
        <f t="shared" si="7"/>
        <v>20.67</v>
      </c>
      <c r="P51" s="232">
        <f t="shared" si="8"/>
        <v>0.005286</v>
      </c>
      <c r="Q51" s="260">
        <v>56</v>
      </c>
      <c r="R51" s="260">
        <v>60.21</v>
      </c>
      <c r="S51" s="233">
        <f t="shared" si="9"/>
        <v>77</v>
      </c>
      <c r="T51" s="278"/>
      <c r="U51" s="182">
        <f t="shared" si="10"/>
        <v>243.59</v>
      </c>
      <c r="V51" s="183">
        <f t="shared" si="11"/>
        <v>3.16</v>
      </c>
      <c r="W51" s="271"/>
      <c r="X51" s="238" t="s">
        <v>55</v>
      </c>
      <c r="Y51" s="235">
        <v>14.49</v>
      </c>
      <c r="Z51" s="236">
        <f t="shared" si="12"/>
        <v>4701.57</v>
      </c>
      <c r="AA51" s="212">
        <f t="shared" si="13"/>
        <v>19.552</v>
      </c>
      <c r="AB51" s="212">
        <f t="shared" si="14"/>
        <v>0</v>
      </c>
      <c r="AC51" s="212">
        <v>19.552</v>
      </c>
      <c r="AD51" s="236">
        <v>1050.67</v>
      </c>
      <c r="AE51" s="170">
        <f t="shared" si="15"/>
        <v>20542.7</v>
      </c>
      <c r="AF51" s="170">
        <f t="shared" si="16"/>
        <v>25244.27</v>
      </c>
      <c r="AG51" s="253">
        <f t="shared" si="17"/>
        <v>77.8</v>
      </c>
      <c r="AH51" s="237">
        <f t="shared" si="18"/>
        <v>77.8</v>
      </c>
      <c r="AI51" s="193">
        <v>1590.78</v>
      </c>
      <c r="AJ51" s="187">
        <f t="shared" si="19"/>
        <v>0</v>
      </c>
      <c r="AK51" s="187">
        <f t="shared" si="20"/>
        <v>0</v>
      </c>
      <c r="AL51" s="186">
        <f t="shared" si="21"/>
        <v>0</v>
      </c>
      <c r="AM51" s="181" t="e">
        <f t="shared" si="22"/>
        <v>#DIV/0!</v>
      </c>
      <c r="AN51" s="281">
        <v>135.2</v>
      </c>
      <c r="AO51" s="178">
        <f t="shared" si="23"/>
        <v>135.2</v>
      </c>
      <c r="AP51" s="178">
        <f t="shared" si="24"/>
        <v>0</v>
      </c>
      <c r="AQ51" s="221">
        <v>100</v>
      </c>
      <c r="AR51" s="221">
        <f t="shared" si="25"/>
        <v>85.01761</v>
      </c>
      <c r="AS51" s="222">
        <f t="shared" si="26"/>
        <v>14.98239</v>
      </c>
      <c r="AT51" s="223">
        <f t="shared" si="27"/>
        <v>114.944</v>
      </c>
      <c r="AU51" s="223">
        <f t="shared" si="28"/>
        <v>20.256</v>
      </c>
      <c r="AV51" s="250">
        <f t="shared" si="29"/>
        <v>0.03458</v>
      </c>
      <c r="AW51" s="208">
        <f t="shared" si="30"/>
        <v>0.0294</v>
      </c>
      <c r="AX51" s="208">
        <f t="shared" si="31"/>
        <v>0.00518</v>
      </c>
      <c r="AY51" s="238" t="s">
        <v>55</v>
      </c>
      <c r="AZ51" s="206"/>
      <c r="BA51" s="187">
        <v>1050.67</v>
      </c>
      <c r="BB51" s="187">
        <f t="shared" si="32"/>
        <v>142050.58</v>
      </c>
      <c r="BC51" s="187">
        <f t="shared" si="0"/>
        <v>36.33</v>
      </c>
      <c r="BD51" s="178">
        <f t="shared" si="33"/>
        <v>154.752</v>
      </c>
      <c r="BE51" s="178">
        <f t="shared" si="34"/>
        <v>0</v>
      </c>
      <c r="BF51" s="178">
        <f t="shared" si="35"/>
        <v>154.752</v>
      </c>
      <c r="BG51" s="178">
        <f t="shared" si="36"/>
        <v>135.218</v>
      </c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</row>
    <row r="52" spans="1:104" ht="15.75">
      <c r="A52" s="162">
        <v>44</v>
      </c>
      <c r="B52" s="171" t="s">
        <v>56</v>
      </c>
      <c r="C52" s="264">
        <v>6498.9</v>
      </c>
      <c r="D52" s="176"/>
      <c r="E52" s="176">
        <f t="shared" si="1"/>
        <v>6498.9</v>
      </c>
      <c r="F52" s="43">
        <f t="shared" si="2"/>
        <v>6498.9</v>
      </c>
      <c r="G52" s="352">
        <v>476.69</v>
      </c>
      <c r="H52" s="182">
        <f t="shared" si="3"/>
        <v>487.18</v>
      </c>
      <c r="I52" s="170">
        <f t="shared" si="4"/>
        <v>0</v>
      </c>
      <c r="J52" s="170">
        <f t="shared" si="5"/>
        <v>487.18</v>
      </c>
      <c r="K52" s="260">
        <v>245</v>
      </c>
      <c r="L52" s="200">
        <v>0.03</v>
      </c>
      <c r="M52" s="181">
        <v>1176.3</v>
      </c>
      <c r="N52" s="200">
        <f t="shared" si="6"/>
        <v>7675.2</v>
      </c>
      <c r="O52" s="200">
        <f t="shared" si="7"/>
        <v>35.29</v>
      </c>
      <c r="P52" s="232">
        <f t="shared" si="8"/>
        <v>0.00543</v>
      </c>
      <c r="Q52" s="260">
        <v>136</v>
      </c>
      <c r="R52" s="260">
        <v>176.7</v>
      </c>
      <c r="S52" s="233">
        <f t="shared" si="9"/>
        <v>109</v>
      </c>
      <c r="T52" s="278"/>
      <c r="U52" s="182">
        <f t="shared" si="10"/>
        <v>275.19</v>
      </c>
      <c r="V52" s="183">
        <f t="shared" si="11"/>
        <v>2.52</v>
      </c>
      <c r="W52" s="271"/>
      <c r="X52" s="238" t="s">
        <v>56</v>
      </c>
      <c r="Y52" s="235">
        <v>14.49</v>
      </c>
      <c r="Z52" s="236">
        <f t="shared" si="12"/>
        <v>7059.24</v>
      </c>
      <c r="AA52" s="212">
        <f t="shared" si="13"/>
        <v>29.361</v>
      </c>
      <c r="AB52" s="212">
        <f t="shared" si="14"/>
        <v>0</v>
      </c>
      <c r="AC52" s="212">
        <v>29.361</v>
      </c>
      <c r="AD52" s="236">
        <v>1050.67</v>
      </c>
      <c r="AE52" s="170">
        <f t="shared" si="15"/>
        <v>30848.72</v>
      </c>
      <c r="AF52" s="170">
        <f t="shared" si="16"/>
        <v>37907.96</v>
      </c>
      <c r="AG52" s="253">
        <f t="shared" si="17"/>
        <v>77.81</v>
      </c>
      <c r="AH52" s="237">
        <f t="shared" si="18"/>
        <v>77.81</v>
      </c>
      <c r="AI52" s="193">
        <v>1590.78</v>
      </c>
      <c r="AJ52" s="187">
        <f t="shared" si="19"/>
        <v>0</v>
      </c>
      <c r="AK52" s="187">
        <f t="shared" si="20"/>
        <v>0</v>
      </c>
      <c r="AL52" s="186">
        <f t="shared" si="21"/>
        <v>0</v>
      </c>
      <c r="AM52" s="181" t="e">
        <f t="shared" si="22"/>
        <v>#DIV/0!</v>
      </c>
      <c r="AN52" s="281">
        <v>208.331</v>
      </c>
      <c r="AO52" s="178">
        <f t="shared" si="23"/>
        <v>208.331</v>
      </c>
      <c r="AP52" s="178">
        <f t="shared" si="24"/>
        <v>0</v>
      </c>
      <c r="AQ52" s="221">
        <v>100</v>
      </c>
      <c r="AR52" s="221">
        <f t="shared" si="25"/>
        <v>84.67402</v>
      </c>
      <c r="AS52" s="222">
        <f t="shared" si="26"/>
        <v>15.32598</v>
      </c>
      <c r="AT52" s="223">
        <f t="shared" si="27"/>
        <v>176.402</v>
      </c>
      <c r="AU52" s="223">
        <f t="shared" si="28"/>
        <v>31.929</v>
      </c>
      <c r="AV52" s="250">
        <f t="shared" si="29"/>
        <v>0.03206</v>
      </c>
      <c r="AW52" s="208">
        <f t="shared" si="30"/>
        <v>0.02714</v>
      </c>
      <c r="AX52" s="208">
        <f t="shared" si="31"/>
        <v>0.00491</v>
      </c>
      <c r="AY52" s="238" t="s">
        <v>56</v>
      </c>
      <c r="AZ52" s="206"/>
      <c r="BA52" s="187">
        <v>1050.67</v>
      </c>
      <c r="BB52" s="187">
        <f t="shared" si="32"/>
        <v>218887.13</v>
      </c>
      <c r="BC52" s="187">
        <f t="shared" si="0"/>
        <v>33.68</v>
      </c>
      <c r="BD52" s="178">
        <f t="shared" si="33"/>
        <v>237.692</v>
      </c>
      <c r="BE52" s="178">
        <f t="shared" si="34"/>
        <v>0</v>
      </c>
      <c r="BF52" s="178">
        <f t="shared" si="35"/>
        <v>237.692</v>
      </c>
      <c r="BG52" s="178">
        <f t="shared" si="36"/>
        <v>208.355</v>
      </c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</row>
    <row r="53" spans="1:104" ht="15.75">
      <c r="A53" s="162">
        <v>45</v>
      </c>
      <c r="B53" s="171" t="s">
        <v>57</v>
      </c>
      <c r="C53" s="264">
        <v>6806.9</v>
      </c>
      <c r="D53" s="176"/>
      <c r="E53" s="176">
        <f t="shared" si="1"/>
        <v>6806.9</v>
      </c>
      <c r="F53" s="43">
        <f t="shared" si="2"/>
        <v>6806.9</v>
      </c>
      <c r="G53" s="352">
        <v>507.53</v>
      </c>
      <c r="H53" s="182">
        <f t="shared" si="3"/>
        <v>518.7</v>
      </c>
      <c r="I53" s="170">
        <f t="shared" si="4"/>
        <v>0</v>
      </c>
      <c r="J53" s="170">
        <f t="shared" si="5"/>
        <v>518.7</v>
      </c>
      <c r="K53" s="260">
        <v>207</v>
      </c>
      <c r="L53" s="200">
        <v>0.03</v>
      </c>
      <c r="M53" s="181">
        <v>1309.8</v>
      </c>
      <c r="N53" s="200">
        <f t="shared" si="6"/>
        <v>8116.7</v>
      </c>
      <c r="O53" s="200">
        <f t="shared" si="7"/>
        <v>39.29</v>
      </c>
      <c r="P53" s="232">
        <f t="shared" si="8"/>
        <v>0.005772</v>
      </c>
      <c r="Q53" s="260">
        <v>139</v>
      </c>
      <c r="R53" s="260">
        <v>164.71</v>
      </c>
      <c r="S53" s="233">
        <f t="shared" si="9"/>
        <v>68</v>
      </c>
      <c r="T53" s="278"/>
      <c r="U53" s="182">
        <f t="shared" si="10"/>
        <v>314.7</v>
      </c>
      <c r="V53" s="183">
        <f t="shared" si="11"/>
        <v>4.63</v>
      </c>
      <c r="W53" s="271"/>
      <c r="X53" s="238" t="s">
        <v>57</v>
      </c>
      <c r="Y53" s="235">
        <v>14.49</v>
      </c>
      <c r="Z53" s="236">
        <f t="shared" si="12"/>
        <v>7515.96</v>
      </c>
      <c r="AA53" s="212">
        <f t="shared" si="13"/>
        <v>34.633</v>
      </c>
      <c r="AB53" s="212">
        <f t="shared" si="14"/>
        <v>0</v>
      </c>
      <c r="AC53" s="212">
        <v>34.633</v>
      </c>
      <c r="AD53" s="236">
        <v>1050.67</v>
      </c>
      <c r="AE53" s="170">
        <f t="shared" si="15"/>
        <v>36387.85</v>
      </c>
      <c r="AF53" s="170">
        <f t="shared" si="16"/>
        <v>43903.81</v>
      </c>
      <c r="AG53" s="253">
        <f t="shared" si="17"/>
        <v>84.64</v>
      </c>
      <c r="AH53" s="237">
        <f t="shared" si="18"/>
        <v>84.64</v>
      </c>
      <c r="AI53" s="193">
        <v>1590.78</v>
      </c>
      <c r="AJ53" s="187">
        <f t="shared" si="19"/>
        <v>0</v>
      </c>
      <c r="AK53" s="187">
        <f t="shared" si="20"/>
        <v>0</v>
      </c>
      <c r="AL53" s="186">
        <f t="shared" si="21"/>
        <v>0</v>
      </c>
      <c r="AM53" s="181" t="e">
        <f t="shared" si="22"/>
        <v>#DIV/0!</v>
      </c>
      <c r="AN53" s="281">
        <v>186.773</v>
      </c>
      <c r="AO53" s="178">
        <f t="shared" si="23"/>
        <v>186.773</v>
      </c>
      <c r="AP53" s="178">
        <f t="shared" si="24"/>
        <v>0</v>
      </c>
      <c r="AQ53" s="221">
        <v>100</v>
      </c>
      <c r="AR53" s="221">
        <f t="shared" si="25"/>
        <v>83.8629</v>
      </c>
      <c r="AS53" s="222">
        <f t="shared" si="26"/>
        <v>16.1371</v>
      </c>
      <c r="AT53" s="223">
        <f t="shared" si="27"/>
        <v>156.633</v>
      </c>
      <c r="AU53" s="223">
        <f t="shared" si="28"/>
        <v>30.14</v>
      </c>
      <c r="AV53" s="250">
        <f t="shared" si="29"/>
        <v>0.02744</v>
      </c>
      <c r="AW53" s="208">
        <f t="shared" si="30"/>
        <v>0.02301</v>
      </c>
      <c r="AX53" s="208">
        <f t="shared" si="31"/>
        <v>0.00443</v>
      </c>
      <c r="AY53" s="238" t="s">
        <v>57</v>
      </c>
      <c r="AZ53" s="206"/>
      <c r="BA53" s="187">
        <v>1050.67</v>
      </c>
      <c r="BB53" s="187">
        <f t="shared" si="32"/>
        <v>196236.79</v>
      </c>
      <c r="BC53" s="187">
        <f t="shared" si="0"/>
        <v>28.83</v>
      </c>
      <c r="BD53" s="178">
        <f t="shared" si="33"/>
        <v>221.406</v>
      </c>
      <c r="BE53" s="178">
        <f t="shared" si="34"/>
        <v>0</v>
      </c>
      <c r="BF53" s="178">
        <f t="shared" si="35"/>
        <v>221.406</v>
      </c>
      <c r="BG53" s="178">
        <f t="shared" si="36"/>
        <v>186.781</v>
      </c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</row>
    <row r="54" spans="1:104" ht="14.25">
      <c r="A54" s="162"/>
      <c r="B54" s="171"/>
      <c r="C54" s="162"/>
      <c r="D54" s="171"/>
      <c r="E54" s="176"/>
      <c r="F54" s="240"/>
      <c r="G54" s="353"/>
      <c r="H54" s="182"/>
      <c r="I54" s="170"/>
      <c r="J54" s="170"/>
      <c r="K54" s="179"/>
      <c r="L54" s="181"/>
      <c r="M54" s="181"/>
      <c r="N54" s="200"/>
      <c r="O54" s="200"/>
      <c r="P54" s="232"/>
      <c r="Q54" s="179"/>
      <c r="R54" s="179"/>
      <c r="S54" s="233"/>
      <c r="T54" s="179"/>
      <c r="U54" s="182"/>
      <c r="V54" s="183"/>
      <c r="W54" s="271"/>
      <c r="X54" s="238"/>
      <c r="Y54" s="235"/>
      <c r="Z54" s="170"/>
      <c r="AA54" s="212"/>
      <c r="AB54" s="212"/>
      <c r="AC54" s="212"/>
      <c r="AD54" s="170"/>
      <c r="AE54" s="170"/>
      <c r="AF54" s="170"/>
      <c r="AG54" s="253"/>
      <c r="AH54" s="237"/>
      <c r="AI54" s="193"/>
      <c r="AJ54" s="187"/>
      <c r="AK54" s="187"/>
      <c r="AL54" s="186"/>
      <c r="AM54" s="181"/>
      <c r="AN54" s="281"/>
      <c r="AO54" s="178"/>
      <c r="AP54" s="178"/>
      <c r="AQ54" s="221"/>
      <c r="AR54" s="221"/>
      <c r="AS54" s="222"/>
      <c r="AT54" s="224"/>
      <c r="AU54" s="223"/>
      <c r="AV54" s="223"/>
      <c r="AW54" s="208"/>
      <c r="AX54" s="208"/>
      <c r="AY54" s="238"/>
      <c r="AZ54" s="206"/>
      <c r="BA54" s="187"/>
      <c r="BB54" s="187"/>
      <c r="BC54" s="187"/>
      <c r="BD54" s="178"/>
      <c r="BE54" s="178"/>
      <c r="BF54" s="178"/>
      <c r="BG54" s="187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</row>
    <row r="55" spans="1:104" ht="14.25">
      <c r="A55" s="162"/>
      <c r="B55" s="171"/>
      <c r="C55" s="162"/>
      <c r="D55" s="171"/>
      <c r="E55" s="176"/>
      <c r="F55" s="240"/>
      <c r="G55" s="353"/>
      <c r="H55" s="182"/>
      <c r="I55" s="170"/>
      <c r="J55" s="170"/>
      <c r="K55" s="179"/>
      <c r="L55" s="181"/>
      <c r="M55" s="181"/>
      <c r="N55" s="200"/>
      <c r="O55" s="200"/>
      <c r="P55" s="232"/>
      <c r="Q55" s="179"/>
      <c r="R55" s="179"/>
      <c r="S55" s="233"/>
      <c r="T55" s="179"/>
      <c r="U55" s="182"/>
      <c r="V55" s="183"/>
      <c r="W55" s="271"/>
      <c r="X55" s="238"/>
      <c r="Y55" s="235"/>
      <c r="Z55" s="170"/>
      <c r="AA55" s="212"/>
      <c r="AB55" s="212"/>
      <c r="AC55" s="212"/>
      <c r="AD55" s="170"/>
      <c r="AE55" s="170"/>
      <c r="AF55" s="170"/>
      <c r="AG55" s="253"/>
      <c r="AH55" s="237"/>
      <c r="AI55" s="193"/>
      <c r="AJ55" s="187"/>
      <c r="AK55" s="187"/>
      <c r="AL55" s="186"/>
      <c r="AM55" s="181"/>
      <c r="AN55" s="281"/>
      <c r="AO55" s="178"/>
      <c r="AP55" s="178"/>
      <c r="AQ55" s="221"/>
      <c r="AR55" s="221"/>
      <c r="AS55" s="222"/>
      <c r="AT55" s="224"/>
      <c r="AU55" s="223"/>
      <c r="AV55" s="223"/>
      <c r="AW55" s="208"/>
      <c r="AX55" s="208"/>
      <c r="AY55" s="238"/>
      <c r="AZ55" s="206"/>
      <c r="BA55" s="187"/>
      <c r="BB55" s="187"/>
      <c r="BC55" s="187"/>
      <c r="BD55" s="178"/>
      <c r="BE55" s="178"/>
      <c r="BF55" s="178"/>
      <c r="BG55" s="187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</row>
    <row r="56" spans="1:104" ht="15">
      <c r="A56" s="173"/>
      <c r="B56" s="174" t="s">
        <v>58</v>
      </c>
      <c r="C56" s="175">
        <f>SUM(C9:C55)</f>
        <v>166726.6</v>
      </c>
      <c r="D56" s="175">
        <f>SUM(D9:D55)</f>
        <v>3267.2</v>
      </c>
      <c r="E56" s="175">
        <f>SUM(E9:E55)</f>
        <v>169993.8</v>
      </c>
      <c r="F56" s="241">
        <f aca="true" t="shared" si="37" ref="F56:BG56">SUM(F9:F55)</f>
        <v>169993.8</v>
      </c>
      <c r="G56" s="256">
        <f t="shared" si="37"/>
        <v>15887.38</v>
      </c>
      <c r="H56" s="256">
        <f t="shared" si="37"/>
        <v>16236.88</v>
      </c>
      <c r="I56" s="280">
        <f t="shared" si="37"/>
        <v>37.98</v>
      </c>
      <c r="J56" s="256">
        <f>SUM(J9:J53)</f>
        <v>16198.92</v>
      </c>
      <c r="K56" s="241">
        <f t="shared" si="37"/>
        <v>6632</v>
      </c>
      <c r="L56" s="256">
        <f t="shared" si="37"/>
        <v>1.35</v>
      </c>
      <c r="M56" s="241">
        <f t="shared" si="37"/>
        <v>18562.4</v>
      </c>
      <c r="N56" s="241">
        <f t="shared" si="37"/>
        <v>188556.2</v>
      </c>
      <c r="O56" s="241">
        <f t="shared" si="37"/>
        <v>556.9</v>
      </c>
      <c r="P56" s="256">
        <f t="shared" si="37"/>
        <v>0.14</v>
      </c>
      <c r="Q56" s="241">
        <f t="shared" si="37"/>
        <v>3364</v>
      </c>
      <c r="R56" s="256">
        <f t="shared" si="37"/>
        <v>4574.92</v>
      </c>
      <c r="S56" s="241">
        <f t="shared" si="37"/>
        <v>3268</v>
      </c>
      <c r="T56" s="241">
        <f t="shared" si="37"/>
        <v>29.4</v>
      </c>
      <c r="U56" s="241">
        <f t="shared" si="37"/>
        <v>11075.7</v>
      </c>
      <c r="V56" s="241">
        <f t="shared" si="37"/>
        <v>179.3</v>
      </c>
      <c r="W56" s="241"/>
      <c r="X56" s="241">
        <f t="shared" si="37"/>
        <v>0</v>
      </c>
      <c r="Y56" s="241">
        <f t="shared" si="37"/>
        <v>652.1</v>
      </c>
      <c r="Z56" s="241">
        <f t="shared" si="37"/>
        <v>234722.4</v>
      </c>
      <c r="AA56" s="280">
        <f t="shared" si="37"/>
        <v>1004.753</v>
      </c>
      <c r="AB56" s="241">
        <f t="shared" si="37"/>
        <v>2.3</v>
      </c>
      <c r="AC56" s="241">
        <f t="shared" si="37"/>
        <v>1007.1</v>
      </c>
      <c r="AD56" s="241">
        <f t="shared" si="37"/>
        <v>47280.2</v>
      </c>
      <c r="AE56" s="241">
        <f t="shared" si="37"/>
        <v>1055663.8</v>
      </c>
      <c r="AF56" s="241">
        <f t="shared" si="37"/>
        <v>1290386.2</v>
      </c>
      <c r="AG56" s="241">
        <f t="shared" si="37"/>
        <v>3589.5</v>
      </c>
      <c r="AH56" s="241">
        <f t="shared" si="37"/>
        <v>3589.5</v>
      </c>
      <c r="AI56" s="241">
        <f t="shared" si="37"/>
        <v>71585.1</v>
      </c>
      <c r="AJ56" s="241">
        <f t="shared" si="37"/>
        <v>3677.9</v>
      </c>
      <c r="AK56" s="241">
        <f t="shared" si="37"/>
        <v>550.3</v>
      </c>
      <c r="AL56" s="241">
        <f t="shared" si="37"/>
        <v>4228.2</v>
      </c>
      <c r="AM56" s="241" t="e">
        <f t="shared" si="37"/>
        <v>#DIV/0!</v>
      </c>
      <c r="AN56" s="241">
        <v>5739.3</v>
      </c>
      <c r="AO56" s="280">
        <f t="shared" si="37"/>
        <v>5632.039</v>
      </c>
      <c r="AP56" s="241">
        <f t="shared" si="37"/>
        <v>107.2</v>
      </c>
      <c r="AQ56" s="241">
        <f t="shared" si="37"/>
        <v>4500</v>
      </c>
      <c r="AR56" s="241">
        <f t="shared" si="37"/>
        <v>4072.5</v>
      </c>
      <c r="AS56" s="241">
        <f t="shared" si="37"/>
        <v>427.5</v>
      </c>
      <c r="AT56" s="241">
        <f t="shared" si="37"/>
        <v>5181.1</v>
      </c>
      <c r="AU56" s="241">
        <f t="shared" si="37"/>
        <v>558.2</v>
      </c>
      <c r="AV56" s="280">
        <f t="shared" si="37"/>
        <v>1.528</v>
      </c>
      <c r="AW56" s="241">
        <f t="shared" si="37"/>
        <v>1.4</v>
      </c>
      <c r="AX56" s="241">
        <f t="shared" si="37"/>
        <v>0.1</v>
      </c>
      <c r="AY56" s="241">
        <f t="shared" si="37"/>
        <v>0</v>
      </c>
      <c r="AZ56" s="241">
        <f t="shared" si="37"/>
        <v>0</v>
      </c>
      <c r="BA56" s="241">
        <f t="shared" si="37"/>
        <v>47280.2</v>
      </c>
      <c r="BB56" s="241">
        <f t="shared" si="37"/>
        <v>5917414.4</v>
      </c>
      <c r="BC56" s="241">
        <f t="shared" si="37"/>
        <v>1605.5</v>
      </c>
      <c r="BD56" s="279">
        <f>SUM(BD9:BD55)</f>
        <v>6636.792</v>
      </c>
      <c r="BE56" s="279">
        <f t="shared" si="37"/>
        <v>109.524</v>
      </c>
      <c r="BF56" s="279">
        <f t="shared" si="37"/>
        <v>6746.316</v>
      </c>
      <c r="BG56" s="279">
        <f t="shared" si="37"/>
        <v>5631.988</v>
      </c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</row>
    <row r="57" spans="1:104" ht="15">
      <c r="A57" s="173"/>
      <c r="B57" s="174"/>
      <c r="C57" s="173"/>
      <c r="D57" s="174"/>
      <c r="E57" s="176"/>
      <c r="F57" s="241"/>
      <c r="G57" s="256"/>
      <c r="H57" s="182"/>
      <c r="I57" s="170"/>
      <c r="J57" s="170"/>
      <c r="K57" s="179"/>
      <c r="L57" s="181"/>
      <c r="M57" s="181"/>
      <c r="N57" s="200"/>
      <c r="O57" s="200"/>
      <c r="P57" s="232"/>
      <c r="Q57" s="179"/>
      <c r="R57" s="179"/>
      <c r="S57" s="233"/>
      <c r="T57" s="179"/>
      <c r="U57" s="182"/>
      <c r="V57" s="183"/>
      <c r="W57" s="271"/>
      <c r="X57" s="242"/>
      <c r="Y57" s="235"/>
      <c r="Z57" s="170"/>
      <c r="AA57" s="212"/>
      <c r="AB57" s="212"/>
      <c r="AC57" s="212"/>
      <c r="AD57" s="170"/>
      <c r="AE57" s="170"/>
      <c r="AF57" s="170"/>
      <c r="AG57" s="253"/>
      <c r="AH57" s="237"/>
      <c r="AI57" s="193"/>
      <c r="AJ57" s="187"/>
      <c r="AK57" s="187"/>
      <c r="AL57" s="186"/>
      <c r="AM57" s="181"/>
      <c r="AN57" s="281"/>
      <c r="AO57" s="178"/>
      <c r="AP57" s="178"/>
      <c r="AQ57" s="221"/>
      <c r="AR57" s="221"/>
      <c r="AS57" s="222"/>
      <c r="AT57" s="224"/>
      <c r="AU57" s="223"/>
      <c r="AV57" s="223"/>
      <c r="AW57" s="208"/>
      <c r="AX57" s="208"/>
      <c r="AY57" s="242"/>
      <c r="AZ57" s="206"/>
      <c r="BA57" s="187"/>
      <c r="BB57" s="187"/>
      <c r="BC57" s="187"/>
      <c r="BD57" s="178"/>
      <c r="BE57" s="178"/>
      <c r="BF57" s="178"/>
      <c r="BG57" s="17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</row>
    <row r="58" spans="1:104" ht="15.75">
      <c r="A58" s="162">
        <v>46</v>
      </c>
      <c r="B58" s="171" t="s">
        <v>41</v>
      </c>
      <c r="C58" s="169">
        <v>10025</v>
      </c>
      <c r="D58" s="162">
        <v>0</v>
      </c>
      <c r="E58" s="176">
        <f>C58+D58</f>
        <v>10025</v>
      </c>
      <c r="F58" s="240">
        <f>C58</f>
        <v>10025</v>
      </c>
      <c r="G58" s="353">
        <v>977.37</v>
      </c>
      <c r="H58" s="182">
        <f t="shared" si="3"/>
        <v>998.87</v>
      </c>
      <c r="I58" s="170">
        <f t="shared" si="4"/>
        <v>0</v>
      </c>
      <c r="J58" s="170">
        <f t="shared" si="5"/>
        <v>998.87</v>
      </c>
      <c r="K58" s="267">
        <v>367</v>
      </c>
      <c r="L58" s="181">
        <v>0.03</v>
      </c>
      <c r="M58" s="181">
        <v>1819.6</v>
      </c>
      <c r="N58" s="200">
        <f t="shared" si="6"/>
        <v>11844.6</v>
      </c>
      <c r="O58" s="200">
        <f t="shared" si="7"/>
        <v>54.59</v>
      </c>
      <c r="P58" s="232">
        <f t="shared" si="8"/>
        <v>0.005445</v>
      </c>
      <c r="Q58" s="267">
        <v>173</v>
      </c>
      <c r="R58" s="252">
        <v>242.85</v>
      </c>
      <c r="S58" s="233">
        <f t="shared" si="9"/>
        <v>194</v>
      </c>
      <c r="T58" s="179"/>
      <c r="U58" s="182">
        <f>H58-R58-T58-O58</f>
        <v>701.43</v>
      </c>
      <c r="V58" s="183">
        <f t="shared" si="11"/>
        <v>3.62</v>
      </c>
      <c r="W58" s="271"/>
      <c r="X58" s="238" t="s">
        <v>41</v>
      </c>
      <c r="Y58" s="235">
        <v>14.49</v>
      </c>
      <c r="Z58" s="170">
        <f>Y58*J58</f>
        <v>14473.63</v>
      </c>
      <c r="AA58" s="212">
        <f t="shared" si="13"/>
        <v>49.549</v>
      </c>
      <c r="AB58" s="212">
        <f t="shared" si="14"/>
        <v>0</v>
      </c>
      <c r="AC58" s="212">
        <v>49.549</v>
      </c>
      <c r="AD58" s="236">
        <v>1050.67</v>
      </c>
      <c r="AE58" s="170">
        <f>AA58*AD58</f>
        <v>52059.65</v>
      </c>
      <c r="AF58" s="170">
        <f t="shared" si="16"/>
        <v>66533.28</v>
      </c>
      <c r="AG58" s="253">
        <f t="shared" si="17"/>
        <v>66.61</v>
      </c>
      <c r="AH58" s="237">
        <f t="shared" si="18"/>
        <v>66.61</v>
      </c>
      <c r="AI58" s="193">
        <v>1590.78</v>
      </c>
      <c r="AJ58" s="187">
        <f t="shared" si="19"/>
        <v>0</v>
      </c>
      <c r="AK58" s="187">
        <f t="shared" si="20"/>
        <v>0</v>
      </c>
      <c r="AL58" s="186">
        <f t="shared" si="21"/>
        <v>0</v>
      </c>
      <c r="AM58" s="181" t="e">
        <f t="shared" si="22"/>
        <v>#DIV/0!</v>
      </c>
      <c r="AN58" s="281">
        <v>301.238</v>
      </c>
      <c r="AO58" s="178">
        <f>AN58</f>
        <v>301.238</v>
      </c>
      <c r="AP58" s="178">
        <f t="shared" si="24"/>
        <v>0</v>
      </c>
      <c r="AQ58" s="221">
        <v>100</v>
      </c>
      <c r="AR58" s="221">
        <f t="shared" si="25"/>
        <v>84.63773</v>
      </c>
      <c r="AS58" s="222">
        <f t="shared" si="26"/>
        <v>15.36227</v>
      </c>
      <c r="AT58" s="224">
        <f t="shared" si="27"/>
        <v>254.961</v>
      </c>
      <c r="AU58" s="223">
        <f t="shared" si="28"/>
        <v>46.277</v>
      </c>
      <c r="AV58" s="250">
        <f>AN58/F58</f>
        <v>0.03005</v>
      </c>
      <c r="AW58" s="208">
        <f t="shared" si="30"/>
        <v>0.02543</v>
      </c>
      <c r="AX58" s="208">
        <f t="shared" si="31"/>
        <v>0.00462</v>
      </c>
      <c r="AY58" s="238" t="s">
        <v>41</v>
      </c>
      <c r="AZ58" s="206"/>
      <c r="BA58" s="187">
        <v>1050.67</v>
      </c>
      <c r="BB58" s="187">
        <f t="shared" si="32"/>
        <v>316501.73</v>
      </c>
      <c r="BC58" s="187">
        <f>BB58/C58</f>
        <v>31.57</v>
      </c>
      <c r="BD58" s="178">
        <f>AO58+AA58</f>
        <v>350.787</v>
      </c>
      <c r="BE58" s="178">
        <f>AP58+AB58</f>
        <v>0</v>
      </c>
      <c r="BF58" s="178">
        <f>BD58+BE58</f>
        <v>350.787</v>
      </c>
      <c r="BG58" s="178">
        <f>AV58*C58</f>
        <v>301.251</v>
      </c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</row>
    <row r="59" spans="1:104" ht="14.25">
      <c r="A59" s="162"/>
      <c r="B59" s="171"/>
      <c r="C59" s="162"/>
      <c r="D59" s="171"/>
      <c r="E59" s="176"/>
      <c r="F59" s="240"/>
      <c r="G59" s="353"/>
      <c r="H59" s="182"/>
      <c r="I59" s="170"/>
      <c r="J59" s="170"/>
      <c r="K59" s="179"/>
      <c r="L59" s="181"/>
      <c r="M59" s="181"/>
      <c r="N59" s="200"/>
      <c r="O59" s="200"/>
      <c r="P59" s="232"/>
      <c r="Q59" s="179"/>
      <c r="R59" s="179"/>
      <c r="S59" s="233"/>
      <c r="T59" s="179"/>
      <c r="U59" s="182"/>
      <c r="V59" s="183"/>
      <c r="W59" s="271"/>
      <c r="X59" s="238"/>
      <c r="Y59" s="235"/>
      <c r="Z59" s="170"/>
      <c r="AA59" s="212"/>
      <c r="AB59" s="212"/>
      <c r="AC59" s="212"/>
      <c r="AD59" s="170"/>
      <c r="AE59" s="170"/>
      <c r="AF59" s="170"/>
      <c r="AG59" s="253"/>
      <c r="AH59" s="237"/>
      <c r="AI59" s="193"/>
      <c r="AJ59" s="187"/>
      <c r="AK59" s="187"/>
      <c r="AL59" s="186"/>
      <c r="AM59" s="181"/>
      <c r="AN59" s="281"/>
      <c r="AO59" s="178"/>
      <c r="AP59" s="178"/>
      <c r="AQ59" s="221"/>
      <c r="AR59" s="221"/>
      <c r="AS59" s="222"/>
      <c r="AT59" s="224"/>
      <c r="AU59" s="223"/>
      <c r="AV59" s="223"/>
      <c r="AW59" s="208"/>
      <c r="AX59" s="208"/>
      <c r="AY59" s="238"/>
      <c r="AZ59" s="206"/>
      <c r="BA59" s="187"/>
      <c r="BB59" s="187"/>
      <c r="BC59" s="187"/>
      <c r="BD59" s="178"/>
      <c r="BE59" s="178"/>
      <c r="BF59" s="178"/>
      <c r="BG59" s="17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</row>
    <row r="60" spans="1:104" s="213" customFormat="1" ht="15">
      <c r="A60" s="274"/>
      <c r="B60" s="360" t="s">
        <v>75</v>
      </c>
      <c r="C60" s="241">
        <f>SUM(C56:C58)</f>
        <v>176751.6</v>
      </c>
      <c r="D60" s="256">
        <f>SUM(D56:D58)</f>
        <v>3267.2</v>
      </c>
      <c r="E60" s="241">
        <f>SUM(E56:E58)</f>
        <v>180018.8</v>
      </c>
      <c r="F60" s="241">
        <f aca="true" t="shared" si="38" ref="F60:BG60">SUM(F56:F58)</f>
        <v>180018.8</v>
      </c>
      <c r="G60" s="256">
        <f t="shared" si="38"/>
        <v>16864.75</v>
      </c>
      <c r="H60" s="256">
        <f t="shared" si="38"/>
        <v>17235.75</v>
      </c>
      <c r="I60" s="280">
        <f t="shared" si="38"/>
        <v>37.98</v>
      </c>
      <c r="J60" s="256">
        <f>SUM(J56:J58)</f>
        <v>17197.79</v>
      </c>
      <c r="K60" s="241">
        <f t="shared" si="38"/>
        <v>6999</v>
      </c>
      <c r="L60" s="256">
        <f t="shared" si="38"/>
        <v>1.38</v>
      </c>
      <c r="M60" s="241">
        <f>SUM(M56:M58)</f>
        <v>20382</v>
      </c>
      <c r="N60" s="241">
        <f t="shared" si="38"/>
        <v>200400.8</v>
      </c>
      <c r="O60" s="241">
        <f t="shared" si="38"/>
        <v>611.5</v>
      </c>
      <c r="P60" s="241">
        <f t="shared" si="38"/>
        <v>0.1</v>
      </c>
      <c r="Q60" s="241">
        <f t="shared" si="38"/>
        <v>3537</v>
      </c>
      <c r="R60" s="256">
        <f t="shared" si="38"/>
        <v>4817.77</v>
      </c>
      <c r="S60" s="241">
        <f t="shared" si="38"/>
        <v>3462</v>
      </c>
      <c r="T60" s="241">
        <f t="shared" si="38"/>
        <v>29.4</v>
      </c>
      <c r="U60" s="241">
        <f t="shared" si="38"/>
        <v>11777.1</v>
      </c>
      <c r="V60" s="241">
        <f t="shared" si="38"/>
        <v>182.9</v>
      </c>
      <c r="W60" s="241"/>
      <c r="X60" s="241">
        <f t="shared" si="38"/>
        <v>0</v>
      </c>
      <c r="Y60" s="241">
        <f t="shared" si="38"/>
        <v>666.6</v>
      </c>
      <c r="Z60" s="241">
        <f t="shared" si="38"/>
        <v>249196</v>
      </c>
      <c r="AA60" s="280">
        <f t="shared" si="38"/>
        <v>1054.302</v>
      </c>
      <c r="AB60" s="241">
        <f t="shared" si="38"/>
        <v>2.3</v>
      </c>
      <c r="AC60" s="241">
        <f t="shared" si="38"/>
        <v>1056.6</v>
      </c>
      <c r="AD60" s="241">
        <f t="shared" si="38"/>
        <v>48330.9</v>
      </c>
      <c r="AE60" s="241">
        <f t="shared" si="38"/>
        <v>1107723.5</v>
      </c>
      <c r="AF60" s="241">
        <f t="shared" si="38"/>
        <v>1356919.5</v>
      </c>
      <c r="AG60" s="241">
        <f t="shared" si="38"/>
        <v>3656.1</v>
      </c>
      <c r="AH60" s="241">
        <f t="shared" si="38"/>
        <v>3656.1</v>
      </c>
      <c r="AI60" s="241">
        <f t="shared" si="38"/>
        <v>73175.9</v>
      </c>
      <c r="AJ60" s="241">
        <f t="shared" si="38"/>
        <v>3677.9</v>
      </c>
      <c r="AK60" s="241">
        <f t="shared" si="38"/>
        <v>550.3</v>
      </c>
      <c r="AL60" s="241">
        <f t="shared" si="38"/>
        <v>4228.2</v>
      </c>
      <c r="AM60" s="241" t="e">
        <f t="shared" si="38"/>
        <v>#DIV/0!</v>
      </c>
      <c r="AN60" s="241">
        <v>6040.5</v>
      </c>
      <c r="AO60" s="280">
        <f t="shared" si="38"/>
        <v>5933.277</v>
      </c>
      <c r="AP60" s="241">
        <f t="shared" si="38"/>
        <v>107.2</v>
      </c>
      <c r="AQ60" s="241">
        <f t="shared" si="38"/>
        <v>4600</v>
      </c>
      <c r="AR60" s="241">
        <f t="shared" si="38"/>
        <v>4157.1</v>
      </c>
      <c r="AS60" s="241">
        <f t="shared" si="38"/>
        <v>442.9</v>
      </c>
      <c r="AT60" s="241">
        <f t="shared" si="38"/>
        <v>5436.1</v>
      </c>
      <c r="AU60" s="241">
        <f t="shared" si="38"/>
        <v>604.5</v>
      </c>
      <c r="AV60" s="241">
        <f t="shared" si="38"/>
        <v>1.6</v>
      </c>
      <c r="AW60" s="241">
        <f t="shared" si="38"/>
        <v>1.4</v>
      </c>
      <c r="AX60" s="241">
        <f t="shared" si="38"/>
        <v>0.1</v>
      </c>
      <c r="AY60" s="241">
        <f t="shared" si="38"/>
        <v>0</v>
      </c>
      <c r="AZ60" s="241">
        <f t="shared" si="38"/>
        <v>0</v>
      </c>
      <c r="BA60" s="241">
        <f t="shared" si="38"/>
        <v>48330.9</v>
      </c>
      <c r="BB60" s="241">
        <f t="shared" si="38"/>
        <v>6233916.1</v>
      </c>
      <c r="BC60" s="241">
        <f t="shared" si="38"/>
        <v>1637.1</v>
      </c>
      <c r="BD60" s="279">
        <f>SUM(BD56:BD58)</f>
        <v>6987.579</v>
      </c>
      <c r="BE60" s="279">
        <f t="shared" si="38"/>
        <v>109.524</v>
      </c>
      <c r="BF60" s="279">
        <f t="shared" si="38"/>
        <v>7097.103</v>
      </c>
      <c r="BG60" s="279">
        <f t="shared" si="38"/>
        <v>5933.239</v>
      </c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</row>
    <row r="61" spans="6:104" ht="12.75">
      <c r="F61" s="243"/>
      <c r="G61" s="243"/>
      <c r="K61" s="213"/>
      <c r="L61" s="213"/>
      <c r="M61" s="213"/>
      <c r="N61" s="213"/>
      <c r="O61" s="213"/>
      <c r="P61" s="213"/>
      <c r="R61" s="213"/>
      <c r="S61" s="213"/>
      <c r="U61" s="213"/>
      <c r="V61" s="213"/>
      <c r="W61" s="213"/>
      <c r="X61" s="213"/>
      <c r="Y61" s="213"/>
      <c r="Z61" s="213"/>
      <c r="AA61" s="213"/>
      <c r="AB61" s="213"/>
      <c r="AD61" s="213"/>
      <c r="AE61" s="213"/>
      <c r="AF61" s="213"/>
      <c r="AG61" s="213"/>
      <c r="AH61" s="244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</row>
    <row r="62" spans="1:104" ht="12.75">
      <c r="A62" s="159" t="s">
        <v>97</v>
      </c>
      <c r="B62" s="159"/>
      <c r="C62" s="159"/>
      <c r="D62" s="159"/>
      <c r="E62" s="180"/>
      <c r="F62" s="180"/>
      <c r="G62" s="354"/>
      <c r="H62" s="263"/>
      <c r="I62" s="263"/>
      <c r="J62" s="354"/>
      <c r="K62" s="159"/>
      <c r="L62" s="159"/>
      <c r="M62" s="159"/>
      <c r="N62" s="159"/>
      <c r="O62" s="159"/>
      <c r="P62" s="159"/>
      <c r="Q62" s="263"/>
      <c r="R62" s="159"/>
      <c r="S62" s="159"/>
      <c r="AA62" s="213"/>
      <c r="AB62" s="184"/>
      <c r="AH62" s="197"/>
      <c r="AI62" s="158"/>
      <c r="AJ62" s="158"/>
      <c r="AK62" s="158"/>
      <c r="AL62" s="158"/>
      <c r="AM62" s="158"/>
      <c r="AN62" s="158"/>
      <c r="AO62" s="158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</row>
    <row r="63" spans="1:104" ht="46.5" customHeight="1">
      <c r="A63" s="342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160"/>
      <c r="T63" s="214"/>
      <c r="U63" s="160"/>
      <c r="V63" s="160"/>
      <c r="W63" s="160"/>
      <c r="X63" s="160"/>
      <c r="Y63" s="160"/>
      <c r="Z63" s="160"/>
      <c r="AA63" s="214"/>
      <c r="AB63" s="160"/>
      <c r="AC63" s="214"/>
      <c r="AD63" s="160"/>
      <c r="AE63" s="160"/>
      <c r="AF63" s="160"/>
      <c r="AG63" s="160"/>
      <c r="AH63" s="19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</row>
    <row r="64" spans="7:104" ht="12.75">
      <c r="G64" s="355"/>
      <c r="Q64"/>
      <c r="T64" s="355"/>
      <c r="AA64" s="213"/>
      <c r="AC64" s="355"/>
      <c r="AH64" s="197"/>
      <c r="AI64" s="158"/>
      <c r="AJ64" s="158"/>
      <c r="AK64" s="158"/>
      <c r="AL64" s="158"/>
      <c r="AM64" s="158"/>
      <c r="AN64" s="355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</row>
    <row r="65" spans="1:104" ht="15.75">
      <c r="A65" s="338"/>
      <c r="B65" s="338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AA65" s="213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</row>
    <row r="66" spans="27:104" ht="12.75">
      <c r="AA66" s="213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</row>
    <row r="67" spans="27:104" ht="12.75">
      <c r="AA67" s="213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</row>
    <row r="68" spans="27:104" ht="12.75">
      <c r="AA68" s="213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</row>
    <row r="69" spans="27:104" ht="12.75">
      <c r="AA69" s="213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</row>
    <row r="70" spans="27:104" ht="12.75">
      <c r="AA70" s="213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</row>
    <row r="71" spans="27:104" ht="12.75">
      <c r="AA71" s="213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</row>
    <row r="72" spans="27:104" ht="12.75">
      <c r="AA72" s="213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</row>
    <row r="73" spans="27:104" ht="12.75">
      <c r="AA73" s="213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</row>
    <row r="74" spans="27:104" ht="12.75">
      <c r="AA74" s="213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</row>
    <row r="75" spans="27:104" ht="12.75">
      <c r="AA75" s="213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</row>
    <row r="76" spans="27:104" ht="12.75">
      <c r="AA76" s="213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</row>
    <row r="77" spans="27:104" ht="12.75">
      <c r="AA77" s="213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</row>
    <row r="78" spans="27:104" ht="12.75">
      <c r="AA78" s="213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</row>
    <row r="79" spans="27:104" ht="12.75">
      <c r="AA79" s="213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</row>
    <row r="80" spans="27:104" ht="12.75">
      <c r="AA80" s="213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</row>
    <row r="81" spans="27:104" ht="12.75">
      <c r="AA81" s="213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</row>
    <row r="82" spans="27:104" ht="12.75">
      <c r="AA82" s="213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</row>
    <row r="83" spans="27:104" ht="12.75">
      <c r="AA83" s="213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</row>
    <row r="84" spans="27:104" ht="12.75">
      <c r="AA84" s="213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</row>
    <row r="85" spans="27:104" ht="12.75">
      <c r="AA85" s="213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</row>
    <row r="86" spans="27:104" ht="12.75">
      <c r="AA86" s="213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</row>
    <row r="87" spans="27:104" ht="12.75">
      <c r="AA87" s="213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</row>
    <row r="88" spans="27:104" ht="12.75">
      <c r="AA88" s="213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</row>
    <row r="89" spans="27:104" ht="12.75">
      <c r="AA89" s="213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</row>
    <row r="90" spans="27:104" ht="12.75">
      <c r="AA90" s="213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</row>
    <row r="91" spans="27:104" ht="12.75">
      <c r="AA91" s="213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</row>
    <row r="92" spans="27:104" ht="12.75">
      <c r="AA92" s="213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</row>
    <row r="93" spans="27:104" ht="12.75">
      <c r="AA93" s="213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</row>
    <row r="94" spans="27:104" ht="12.75">
      <c r="AA94" s="213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</row>
    <row r="95" spans="27:104" ht="12.75">
      <c r="AA95" s="213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</row>
    <row r="96" spans="27:104" ht="12.75">
      <c r="AA96" s="213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</row>
    <row r="97" spans="27:104" ht="12.75">
      <c r="AA97" s="213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</row>
    <row r="98" spans="27:104" ht="12.75">
      <c r="AA98" s="213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</row>
    <row r="99" spans="27:104" ht="12.75">
      <c r="AA99" s="213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</row>
    <row r="100" spans="27:104" ht="12.75">
      <c r="AA100" s="213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</row>
    <row r="101" spans="27:104" ht="12.75">
      <c r="AA101" s="213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</row>
    <row r="102" spans="27:104" ht="12.75">
      <c r="AA102" s="213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</row>
    <row r="103" spans="27:104" ht="12.75">
      <c r="AA103" s="213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</row>
    <row r="104" spans="27:104" ht="12.75">
      <c r="AA104" s="213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</row>
    <row r="105" spans="27:104" ht="12.75">
      <c r="AA105" s="213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</row>
    <row r="106" spans="27:104" ht="12.75">
      <c r="AA106" s="213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</row>
    <row r="107" spans="27:104" ht="12.75">
      <c r="AA107" s="213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</row>
    <row r="108" spans="27:104" ht="12.75">
      <c r="AA108" s="213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</row>
    <row r="109" spans="27:104" ht="12.75">
      <c r="AA109" s="213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</row>
    <row r="110" spans="27:104" ht="12.75">
      <c r="AA110" s="213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</row>
    <row r="111" spans="27:104" ht="12.75">
      <c r="AA111" s="213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</row>
    <row r="112" spans="27:104" ht="12.75">
      <c r="AA112" s="213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</row>
    <row r="113" spans="27:104" ht="12.75">
      <c r="AA113" s="213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</row>
    <row r="114" spans="27:104" ht="12.75">
      <c r="AA114" s="213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</row>
    <row r="115" spans="27:104" ht="12.75">
      <c r="AA115" s="213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</row>
    <row r="116" spans="27:104" ht="12.75">
      <c r="AA116" s="213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</row>
    <row r="117" spans="27:104" ht="12.75">
      <c r="AA117" s="213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</row>
    <row r="118" spans="27:104" ht="12.75">
      <c r="AA118" s="213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</row>
    <row r="119" spans="27:104" ht="12.75">
      <c r="AA119" s="213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</row>
    <row r="120" spans="27:104" ht="12.75">
      <c r="AA120" s="213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</row>
    <row r="121" spans="27:104" ht="12.75">
      <c r="AA121" s="213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</row>
    <row r="122" spans="27:104" ht="12.75">
      <c r="AA122" s="213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</row>
    <row r="123" spans="27:104" ht="12.75">
      <c r="AA123" s="213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</row>
    <row r="124" spans="27:104" ht="12.75">
      <c r="AA124" s="213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</row>
    <row r="125" spans="27:104" ht="12.75">
      <c r="AA125" s="213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</row>
    <row r="126" spans="27:104" ht="12.75">
      <c r="AA126" s="213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</row>
    <row r="127" spans="27:104" ht="12.75">
      <c r="AA127" s="213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</row>
    <row r="128" spans="27:104" ht="12.75">
      <c r="AA128" s="213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</row>
    <row r="129" spans="27:104" ht="12.75">
      <c r="AA129" s="213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</row>
    <row r="130" spans="27:104" ht="12.75">
      <c r="AA130" s="213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</row>
    <row r="131" spans="27:104" ht="12.75">
      <c r="AA131" s="213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</row>
    <row r="132" spans="27:104" ht="12.75">
      <c r="AA132" s="213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</row>
    <row r="133" spans="27:104" ht="12.75">
      <c r="AA133" s="213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</row>
    <row r="134" spans="27:104" ht="12.75">
      <c r="AA134" s="213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</row>
    <row r="135" spans="27:104" ht="12.75">
      <c r="AA135" s="213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</row>
    <row r="136" spans="27:104" ht="12.75">
      <c r="AA136" s="213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</row>
    <row r="137" spans="27:104" ht="12.75">
      <c r="AA137" s="213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</row>
    <row r="138" spans="27:104" ht="12.75">
      <c r="AA138" s="213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</row>
    <row r="139" spans="27:104" ht="12.75">
      <c r="AA139" s="213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</row>
    <row r="140" spans="27:104" ht="12.75">
      <c r="AA140" s="213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</row>
    <row r="141" spans="27:104" ht="12.75">
      <c r="AA141" s="213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</row>
    <row r="142" spans="27:104" ht="12.75">
      <c r="AA142" s="213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</row>
    <row r="143" spans="27:104" ht="12.75">
      <c r="AA143" s="213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</row>
    <row r="144" spans="27:104" ht="12.75">
      <c r="AA144" s="213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</row>
    <row r="145" spans="27:104" ht="12.75">
      <c r="AA145" s="213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</row>
    <row r="146" spans="27:104" ht="12.75">
      <c r="AA146" s="213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</row>
    <row r="147" spans="27:104" ht="12.75">
      <c r="AA147" s="213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</row>
    <row r="148" spans="27:104" ht="12.75">
      <c r="AA148" s="213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8"/>
    </row>
    <row r="149" spans="27:104" ht="12.75">
      <c r="AA149" s="213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</row>
    <row r="150" spans="27:104" ht="12.75">
      <c r="AA150" s="213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</row>
    <row r="151" spans="27:104" ht="12.75">
      <c r="AA151" s="213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</row>
    <row r="152" spans="27:104" ht="12.75">
      <c r="AA152" s="213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</row>
    <row r="153" spans="27:104" ht="12.75">
      <c r="AA153" s="213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</row>
    <row r="154" spans="27:104" ht="12.75">
      <c r="AA154" s="213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</row>
    <row r="155" spans="35:104" ht="12.75"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</row>
    <row r="156" spans="35:104" ht="12.75"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</row>
    <row r="157" spans="35:104" ht="12.75"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</row>
    <row r="158" spans="35:104" ht="12.75"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</row>
    <row r="159" spans="35:104" ht="12.75"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  <c r="CY159" s="158"/>
      <c r="CZ159" s="158"/>
    </row>
    <row r="160" spans="35:104" ht="12.75"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</row>
    <row r="161" spans="35:104" ht="12.75"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</row>
    <row r="162" spans="35:104" ht="12.75"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</row>
    <row r="163" spans="35:104" ht="12.75"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</row>
    <row r="164" spans="35:104" ht="12.75"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</row>
    <row r="165" spans="35:104" ht="12.75"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</row>
    <row r="166" spans="35:104" ht="12.75"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</row>
    <row r="167" spans="35:104" ht="12.75"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</row>
    <row r="168" spans="35:104" ht="12.75"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</row>
    <row r="169" spans="35:104" ht="12.75"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</row>
    <row r="170" spans="35:104" ht="12.75"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</row>
    <row r="171" spans="35:104" ht="12.75"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</row>
    <row r="172" spans="35:104" ht="12.75"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</row>
    <row r="173" spans="35:104" ht="12.75"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  <c r="CY173" s="158"/>
      <c r="CZ173" s="158"/>
    </row>
    <row r="174" spans="35:104" ht="12.75"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</row>
    <row r="175" spans="35:104" ht="12.75"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</row>
    <row r="176" spans="35:104" ht="12.75"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</row>
    <row r="177" spans="35:104" ht="12.75"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</row>
    <row r="178" spans="35:104" ht="12.75"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</row>
    <row r="179" spans="35:104" ht="12.75"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</row>
    <row r="180" spans="35:104" ht="12.75"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</row>
    <row r="181" spans="35:104" ht="12.75"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</row>
    <row r="182" spans="35:104" ht="12.75"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  <c r="CY182" s="158"/>
      <c r="CZ182" s="158"/>
    </row>
    <row r="183" spans="35:104" ht="12.75"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</row>
    <row r="184" spans="35:104" ht="12.75"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</row>
    <row r="185" spans="35:104" ht="12.75"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</row>
    <row r="186" spans="35:104" ht="12.75"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</row>
    <row r="187" spans="35:104" ht="12.75"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</row>
    <row r="188" spans="35:104" ht="12.75"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</row>
    <row r="189" spans="35:104" ht="12.75"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</row>
    <row r="190" spans="35:104" ht="12.75"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</row>
    <row r="191" spans="35:104" ht="12.75"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</row>
    <row r="192" spans="35:104" ht="12.75"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</row>
    <row r="193" spans="35:104" ht="12.75"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</row>
    <row r="194" spans="35:104" ht="12.75"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</row>
    <row r="195" spans="35:104" ht="12.75"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</row>
    <row r="196" spans="35:104" ht="12.75"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</row>
    <row r="197" spans="35:104" ht="12.75"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</row>
    <row r="198" spans="35:104" ht="12.75"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  <c r="CY198" s="158"/>
      <c r="CZ198" s="158"/>
    </row>
    <row r="199" spans="35:104" ht="12.75"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</row>
    <row r="200" spans="35:104" ht="12.75"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</row>
    <row r="201" spans="35:104" ht="12.75"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  <c r="CY201" s="158"/>
      <c r="CZ201" s="158"/>
    </row>
    <row r="202" spans="35:104" ht="12.75"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</row>
    <row r="203" spans="35:104" ht="12.75"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</row>
    <row r="204" spans="35:104" ht="12.75"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  <c r="CY204" s="158"/>
      <c r="CZ204" s="158"/>
    </row>
    <row r="205" spans="35:104" ht="12.75"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</row>
    <row r="206" spans="35:104" ht="12.75"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</row>
    <row r="207" spans="35:104" ht="12.75"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</row>
    <row r="208" spans="35:104" ht="12.75"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</row>
    <row r="209" spans="35:104" ht="12.75"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</row>
    <row r="210" spans="35:104" ht="12.75"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</row>
    <row r="211" spans="35:104" ht="12.75"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</row>
    <row r="212" spans="35:104" ht="12.75"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</row>
    <row r="213" spans="35:104" ht="12.75"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</row>
    <row r="214" spans="35:104" ht="12.75"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  <c r="CY214" s="158"/>
      <c r="CZ214" s="158"/>
    </row>
    <row r="215" spans="35:104" ht="12.75"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  <c r="CY215" s="158"/>
      <c r="CZ215" s="158"/>
    </row>
    <row r="216" spans="35:104" ht="12.75"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</row>
    <row r="217" spans="35:104" ht="12.75"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  <c r="CY217" s="158"/>
      <c r="CZ217" s="158"/>
    </row>
    <row r="218" spans="35:104" ht="12.75"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  <c r="CY218" s="158"/>
      <c r="CZ218" s="158"/>
    </row>
    <row r="219" spans="35:104" ht="12.75"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</row>
    <row r="220" spans="35:104" ht="12.75"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  <c r="CY220" s="158"/>
      <c r="CZ220" s="158"/>
    </row>
    <row r="221" spans="35:104" ht="12.75"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  <c r="CY221" s="158"/>
      <c r="CZ221" s="158"/>
    </row>
    <row r="222" spans="35:104" ht="12.75"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  <c r="CX222" s="158"/>
      <c r="CY222" s="158"/>
      <c r="CZ222" s="158"/>
    </row>
    <row r="223" spans="35:104" ht="12.75"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  <c r="CY223" s="158"/>
      <c r="CZ223" s="158"/>
    </row>
    <row r="224" spans="35:104" ht="12.75"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  <c r="CY224" s="158"/>
      <c r="CZ224" s="158"/>
    </row>
    <row r="225" spans="35:104" ht="12.75"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  <c r="CY225" s="158"/>
      <c r="CZ225" s="158"/>
    </row>
    <row r="226" spans="35:104" ht="12.75"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  <c r="CX226" s="158"/>
      <c r="CY226" s="158"/>
      <c r="CZ226" s="158"/>
    </row>
    <row r="227" spans="35:104" ht="12.75"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  <c r="CX227" s="158"/>
      <c r="CY227" s="158"/>
      <c r="CZ227" s="158"/>
    </row>
    <row r="228" spans="35:104" ht="12.75"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  <c r="CY228" s="158"/>
      <c r="CZ228" s="158"/>
    </row>
  </sheetData>
  <sheetProtection/>
  <mergeCells count="34">
    <mergeCell ref="BD4:BF4"/>
    <mergeCell ref="H4:J4"/>
    <mergeCell ref="AN5:AX5"/>
    <mergeCell ref="A63:R63"/>
    <mergeCell ref="H5:AM5"/>
    <mergeCell ref="N6:N7"/>
    <mergeCell ref="X6:X7"/>
    <mergeCell ref="L6:L7"/>
    <mergeCell ref="AY5:BF5"/>
    <mergeCell ref="AN6:AP6"/>
    <mergeCell ref="C65:O65"/>
    <mergeCell ref="A65:B65"/>
    <mergeCell ref="K6:K7"/>
    <mergeCell ref="Q6:Q7"/>
    <mergeCell ref="A5:A7"/>
    <mergeCell ref="D5:D7"/>
    <mergeCell ref="P6:P7"/>
    <mergeCell ref="AQ6:AS6"/>
    <mergeCell ref="B5:B7"/>
    <mergeCell ref="C4:D4"/>
    <mergeCell ref="R6:R7"/>
    <mergeCell ref="H6:J6"/>
    <mergeCell ref="M6:M7"/>
    <mergeCell ref="O6:O7"/>
    <mergeCell ref="C5:C7"/>
    <mergeCell ref="B2:AL2"/>
    <mergeCell ref="T6:T7"/>
    <mergeCell ref="Y6:AH6"/>
    <mergeCell ref="F5:F7"/>
    <mergeCell ref="AI6:AM6"/>
    <mergeCell ref="B3:AH3"/>
    <mergeCell ref="U6:U7"/>
    <mergeCell ref="V6:V7"/>
    <mergeCell ref="E4:F4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2014-12-01T07:12:44Z</cp:lastPrinted>
  <dcterms:created xsi:type="dcterms:W3CDTF">2007-11-09T11:35:30Z</dcterms:created>
  <dcterms:modified xsi:type="dcterms:W3CDTF">2014-12-02T13:31:08Z</dcterms:modified>
  <cp:category/>
  <cp:version/>
  <cp:contentType/>
  <cp:contentStatus/>
</cp:coreProperties>
</file>