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<sst xmlns="http://schemas.openxmlformats.org/spreadsheetml/2006/main" count="410" uniqueCount="163">
  <si>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</si>
  <si>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</si>
  <si>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</si>
  <si>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</si>
  <si>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</si>
  <si>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</si>
  <si>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</si>
  <si>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</si>
  <si>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</si>
  <si>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</si>
  <si>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</si>
  <si>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</si>
  <si>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</si>
  <si>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</si>
  <si>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</si>
  <si>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</si>
  <si>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</si>
  <si>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</si>
  <si>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</si>
  <si>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</si>
  <si>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</si>
  <si>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</si>
  <si>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</si>
  <si>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</si>
  <si>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</si>
  <si>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</si>
  <si>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</si>
  <si>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</si>
  <si>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</si>
  <si>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</si>
  <si>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</si>
  <si>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</si>
  <si>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</si>
  <si>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</si>
  <si>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</si>
  <si>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</si>
  <si>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</si>
  <si>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</si>
  <si>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</si>
  <si>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</si>
  <si>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</si>
  <si>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</si>
  <si>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</si>
  <si>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</si>
  <si>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</si>
  <si>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</si>
  <si>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</si>
  <si>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</si>
  <si>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</si>
  <si>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</si>
  <si>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</si>
  <si>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</si>
  <si>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</si>
  <si>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</si>
  <si>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</si>
  <si>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</si>
  <si>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</si>
  <si>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</si>
  <si>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</si>
  <si>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</si>
  <si>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</si>
  <si>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</si>
  <si>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</si>
  <si>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</si>
  <si>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</si>
  <si>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</si>
  <si>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</si>
  <si>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</si>
  <si>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</si>
  <si>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</si>
  <si>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</si>
  <si>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</si>
  <si>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</si>
  <si>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</si>
  <si>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</si>
  <si>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</si>
  <si>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</si>
  <si>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</si>
  <si>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</si>
  <si>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</si>
  <si>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</si>
  <si>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</si>
  <si>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</si>
  <si>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</si>
  <si>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</si>
  <si>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</si>
  <si>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</si>
  <si>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</si>
  <si>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</si>
  <si>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</si>
  <si>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</si>
  <si>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</si>
  <si>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</si>
  <si>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</si>
  <si>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</si>
  <si>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</si>
  <si>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</si>
  <si>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</si>
  <si>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</si>
  <si>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</si>
  <si>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</si>
  <si>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</si>
  <si>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Общая площадь  жилого дома м2,(население+нежилые помещения), гр 2.1.+ гр 2.2.</t>
  </si>
  <si>
    <t>Количество м3 по ОДПУ</t>
  </si>
  <si>
    <t>Кол-во человек  всего (население)</t>
  </si>
  <si>
    <t>Кол-во человек  ИПУ, (население)</t>
  </si>
  <si>
    <t>Кл-во  по ИПУ  горячей воды население, м3</t>
  </si>
  <si>
    <t>Кол-во по ИПУ по нежилым помещениям, м3</t>
  </si>
  <si>
    <t>Стоимость 1м3, подпиточной воды (с НДС)</t>
  </si>
  <si>
    <t xml:space="preserve"> Всего кол-во Гкал по ОДПУ, горячей воды ( население+ нежилые помещения </t>
  </si>
  <si>
    <t>Стоимость 1 Гкал, горячей воды, руб</t>
  </si>
  <si>
    <t>ЖИЛЫХ ДОМОВ НАХОДЯЩИХСЯ НА ОБСЛУЖИВАНИИ ООО "Конаковский Жилкомсервис"</t>
  </si>
  <si>
    <t>ОДН на ГВС, м3, гр 8*9</t>
  </si>
  <si>
    <t>ОДН на ГВС на 1м2/ м3/ мес, гр 10/3</t>
  </si>
  <si>
    <t>Кол-во человек без ИПУ (по нормотиву), население, гр 7-гр12</t>
  </si>
  <si>
    <t>ВСЕГО горячая вода м3 на проживающих человек без ИПУ, гр 4-гр10-гр 13-гр 15</t>
  </si>
  <si>
    <t>Горячая вода м3/чел/мес (на проживающих человек без ИПУ), гр 16/гр14</t>
  </si>
  <si>
    <t>Сумма подпиточной воды, руб., гр 4*гр19</t>
  </si>
  <si>
    <t>Всего сумма по горячей воде, Гкал+подпиток, руб., гр20+гр23</t>
  </si>
  <si>
    <t>Стоимость 1м3, горячей воды, гр24/ гр 4</t>
  </si>
  <si>
    <t>Расчет стоимости 1 м3 горячей воды( население)</t>
  </si>
  <si>
    <t>Расчет стоимости 1 м3 горячей воды( не жилые помещения)</t>
  </si>
  <si>
    <t>Сумма по  горячей воде, Гкал, руб. , гр26*гр20б</t>
  </si>
  <si>
    <t>Сумма подпиточной воды, руб., гр 5*гр19</t>
  </si>
  <si>
    <t>Всего сумма по горячей воде, Гкал+подпиток, руб., гр27+гр28</t>
  </si>
  <si>
    <t>Стоимость 1м3, горячей воды, гр29/ гр 5</t>
  </si>
  <si>
    <t>Нормотив на ОДН на ГВС, м3 /м2 /мес убор.площ</t>
  </si>
  <si>
    <t>Общая площадь мест убор. площ, м2</t>
  </si>
  <si>
    <t>Гкал по отоплению, по ОДПУ</t>
  </si>
  <si>
    <t>Тариф на Гкал для населения</t>
  </si>
  <si>
    <t>Гкал по горячей воде+ отопление (не жилые помещения)</t>
  </si>
  <si>
    <t>Гкал по горячей воде+ отопление (население), гр 20а+гр 32</t>
  </si>
  <si>
    <t>Всего Гкал по горячей воде+ отопление , гр 37+гр 38</t>
  </si>
  <si>
    <t>Сумма по  горячей воде, Гкал, руб. , гр22*гр20а</t>
  </si>
  <si>
    <t>9а</t>
  </si>
  <si>
    <t>Площадь жилая + лест.клетки, гр 3+гр9</t>
  </si>
  <si>
    <t>% жилого помещения, гр 3/гр9а*100</t>
  </si>
  <si>
    <t>100 % ПЛОЩАДЬ (жилая+ л.клетки, 1*100</t>
  </si>
  <si>
    <t>ОДН отопление</t>
  </si>
  <si>
    <t>Гкал по ОДПУ отопление</t>
  </si>
  <si>
    <t>Гкал по отоплению жилые помещения, гр31* гр 35/100</t>
  </si>
  <si>
    <t>Гкал по отоплению лест.клетки, гр31* гр 36/100</t>
  </si>
  <si>
    <t>Гкал по отоплению на 1м2 жилые помещения, гр 37/гр3</t>
  </si>
  <si>
    <t>Гкал по отоплению на 1м2 ОДН, гр 38/гр 3</t>
  </si>
  <si>
    <t>Гкал по отоплению, по ОДПУ( не жилые помещения), гр (39+гр40)*2,2</t>
  </si>
  <si>
    <t>Гкал по отоплению, по ОДПУ, (население),гр (39+гр40)*2,1</t>
  </si>
  <si>
    <t>Сумма по отоплению для населения, руб. ,гр 32*гр41</t>
  </si>
  <si>
    <t>Стоимость 1 м2/ мес отопления (население), руб., гр 42/гр2,1</t>
  </si>
  <si>
    <t>Стоимость 1м3, горячей воды, (гр22*21+19*4)/4</t>
  </si>
  <si>
    <t>основные</t>
  </si>
  <si>
    <t>38а</t>
  </si>
  <si>
    <t>Гкал по отоплению на 1м2 жилые помещения, гр 31/гр3</t>
  </si>
  <si>
    <t>В том числе население (м3), гр 11*гр2,1+гр13гр+16</t>
  </si>
  <si>
    <t>В том числе нежилые помещения (м3), гр11*гр 2.2+гр15</t>
  </si>
  <si>
    <t xml:space="preserve"> кол-во Гкал по ОДПУ, горячей воды ( население), гр 21*гр6/гр4</t>
  </si>
  <si>
    <t xml:space="preserve"> кол-во Гкал по ОДПУ, горячей воды ( не жилые помещения), гр 21*гр5/гр4</t>
  </si>
  <si>
    <t>% лест. Клетки не жилое, гр 34-гр 35</t>
  </si>
  <si>
    <t>Гкал по отоплению НАСЕЛЕНИЕ</t>
  </si>
  <si>
    <t>( ПО ФАКТУ)</t>
  </si>
  <si>
    <t>Факт , т</t>
  </si>
  <si>
    <t>3а</t>
  </si>
  <si>
    <t>ВСЕГО количество горячей воды по ОДПУ , (м3), гр 3а*1,022</t>
  </si>
  <si>
    <t xml:space="preserve">РАСЧЕТ КОММУНАЛЬНЫХ УСЛУГ ПО ГВС за ИЮНЬ 2014 года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</si>
</sst>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0.0"/>
    <numFmt numFmtId="168" formatCode="#,##0.0000"/>
    <numFmt numFmtId="169" formatCode="#,##0.00000"/>
    <numFmt numFmtId="170" formatCode="[$-FC19]d\ mmmm\ yyyy\ &quot;г.&quot;"/>
    <numFmt numFmtId="171" formatCode="0.0000"/>
    <numFmt numFmtId="172" formatCode="0.00000"/>
    <numFmt numFmtId="173" formatCode="0.000000"/>
    <numFmt numFmtId="174" formatCode="0.0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00_р_.;[Red]#,##0.0000_р_."/>
    <numFmt numFmtId="180" formatCode="0.000;[Red]0.000"/>
    <numFmt numFmtId="181" formatCode="0.0;[Red]0.0"/>
    <numFmt numFmtId="182" formatCode="0;[Red]0"/>
  </numFmts>
  <fonts count="55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sz val="11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center"/>
    </xf>
    <xf numFmtId="166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6" fontId="1" fillId="0" borderId="14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5" fontId="1" fillId="0" borderId="21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167" fontId="1" fillId="0" borderId="14" xfId="0" applyNumberFormat="1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69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65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65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65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65" fontId="1" fillId="0" borderId="0" xfId="0" applyNumberFormat="1" applyFont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5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/>
    </xf>
    <xf numFmtId="165" fontId="2" fillId="0" borderId="28" xfId="0" applyNumberFormat="1" applyFont="1" applyBorder="1" applyAlignment="1">
      <alignment horizontal="center"/>
    </xf>
    <xf numFmtId="165" fontId="1" fillId="0" borderId="26" xfId="0" applyNumberFormat="1" applyFont="1" applyBorder="1" applyAlignment="1">
      <alignment horizontal="center"/>
    </xf>
    <xf numFmtId="165" fontId="2" fillId="0" borderId="29" xfId="0" applyNumberFormat="1" applyFont="1" applyBorder="1" applyAlignment="1">
      <alignment horizontal="center"/>
    </xf>
    <xf numFmtId="165" fontId="2" fillId="0" borderId="30" xfId="0" applyNumberFormat="1" applyFont="1" applyBorder="1" applyAlignment="1">
      <alignment horizontal="center"/>
    </xf>
    <xf numFmtId="165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/>
    </xf>
    <xf numFmtId="165" fontId="2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67" fontId="11" fillId="0" borderId="14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67" fontId="11" fillId="0" borderId="14" xfId="0" applyNumberFormat="1" applyFont="1" applyBorder="1" applyAlignment="1">
      <alignment horizontal="center" wrapText="1"/>
    </xf>
    <xf numFmtId="167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65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65" fontId="2" fillId="0" borderId="17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center"/>
    </xf>
    <xf numFmtId="165" fontId="1" fillId="35" borderId="14" xfId="0" applyNumberFormat="1" applyFont="1" applyFill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2" fontId="13" fillId="39" borderId="10" xfId="0" applyNumberFormat="1" applyFont="1" applyFill="1" applyBorder="1" applyAlignment="1">
      <alignment horizontal="center"/>
    </xf>
    <xf numFmtId="164" fontId="0" fillId="39" borderId="10" xfId="0" applyNumberFormat="1" applyFill="1" applyBorder="1" applyAlignment="1">
      <alignment horizontal="center"/>
    </xf>
    <xf numFmtId="0" fontId="0" fillId="39" borderId="10" xfId="0" applyFill="1" applyBorder="1" applyAlignment="1">
      <alignment/>
    </xf>
    <xf numFmtId="2" fontId="0" fillId="39" borderId="13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 horizontal="center"/>
    </xf>
    <xf numFmtId="2" fontId="15" fillId="39" borderId="14" xfId="0" applyNumberFormat="1" applyFont="1" applyFill="1" applyBorder="1" applyAlignment="1">
      <alignment horizontal="center"/>
    </xf>
    <xf numFmtId="2" fontId="0" fillId="39" borderId="10" xfId="0" applyNumberFormat="1" applyFill="1" applyBorder="1" applyAlignment="1">
      <alignment/>
    </xf>
    <xf numFmtId="2" fontId="0" fillId="39" borderId="10" xfId="0" applyNumberFormat="1" applyFill="1" applyBorder="1" applyAlignment="1">
      <alignment horizontal="center"/>
    </xf>
    <xf numFmtId="2" fontId="0" fillId="39" borderId="14" xfId="0" applyNumberFormat="1" applyFill="1" applyBorder="1" applyAlignment="1">
      <alignment/>
    </xf>
    <xf numFmtId="0" fontId="4" fillId="39" borderId="15" xfId="0" applyFont="1" applyFill="1" applyBorder="1" applyAlignment="1">
      <alignment horizontal="center"/>
    </xf>
    <xf numFmtId="0" fontId="4" fillId="39" borderId="33" xfId="0" applyFont="1" applyFill="1" applyBorder="1" applyAlignment="1">
      <alignment horizontal="center"/>
    </xf>
    <xf numFmtId="0" fontId="0" fillId="39" borderId="34" xfId="0" applyFill="1" applyBorder="1" applyAlignment="1">
      <alignment/>
    </xf>
    <xf numFmtId="0" fontId="0" fillId="39" borderId="35" xfId="0" applyFill="1" applyBorder="1" applyAlignment="1">
      <alignment/>
    </xf>
    <xf numFmtId="0" fontId="4" fillId="39" borderId="16" xfId="0" applyFont="1" applyFill="1" applyBorder="1" applyAlignment="1">
      <alignment horizontal="center"/>
    </xf>
    <xf numFmtId="2" fontId="0" fillId="39" borderId="19" xfId="0" applyNumberFormat="1" applyFill="1" applyBorder="1" applyAlignment="1">
      <alignment horizontal="center"/>
    </xf>
    <xf numFmtId="164" fontId="0" fillId="39" borderId="0" xfId="0" applyNumberFormat="1" applyFill="1" applyBorder="1" applyAlignment="1">
      <alignment/>
    </xf>
    <xf numFmtId="0" fontId="15" fillId="39" borderId="10" xfId="0" applyFont="1" applyFill="1" applyBorder="1" applyAlignment="1">
      <alignment horizontal="center"/>
    </xf>
    <xf numFmtId="164" fontId="15" fillId="39" borderId="10" xfId="0" applyNumberFormat="1" applyFont="1" applyFill="1" applyBorder="1" applyAlignment="1">
      <alignment horizontal="center"/>
    </xf>
    <xf numFmtId="172" fontId="15" fillId="39" borderId="10" xfId="0" applyNumberFormat="1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/>
    </xf>
    <xf numFmtId="164" fontId="13" fillId="39" borderId="19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0" fontId="0" fillId="39" borderId="10" xfId="0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/>
    </xf>
    <xf numFmtId="172" fontId="0" fillId="39" borderId="10" xfId="0" applyNumberFormat="1" applyFont="1" applyFill="1" applyBorder="1" applyAlignment="1">
      <alignment horizontal="center"/>
    </xf>
    <xf numFmtId="173" fontId="0" fillId="39" borderId="10" xfId="0" applyNumberFormat="1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171" fontId="0" fillId="39" borderId="10" xfId="0" applyNumberFormat="1" applyFont="1" applyFill="1" applyBorder="1" applyAlignment="1">
      <alignment horizontal="center"/>
    </xf>
    <xf numFmtId="0" fontId="14" fillId="39" borderId="15" xfId="0" applyFont="1" applyFill="1" applyBorder="1" applyAlignment="1">
      <alignment horizontal="center" vertical="center" wrapText="1"/>
    </xf>
    <xf numFmtId="0" fontId="16" fillId="39" borderId="15" xfId="0" applyFont="1" applyFill="1" applyBorder="1" applyAlignment="1">
      <alignment horizontal="center"/>
    </xf>
    <xf numFmtId="0" fontId="14" fillId="39" borderId="16" xfId="0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/>
    </xf>
    <xf numFmtId="0" fontId="16" fillId="39" borderId="21" xfId="0" applyFont="1" applyFill="1" applyBorder="1" applyAlignment="1">
      <alignment horizontal="center"/>
    </xf>
    <xf numFmtId="173" fontId="15" fillId="39" borderId="19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center"/>
    </xf>
    <xf numFmtId="0" fontId="13" fillId="39" borderId="19" xfId="0" applyFont="1" applyFill="1" applyBorder="1" applyAlignment="1">
      <alignment horizontal="left"/>
    </xf>
    <xf numFmtId="2" fontId="13" fillId="39" borderId="34" xfId="0" applyNumberFormat="1" applyFont="1" applyFill="1" applyBorder="1" applyAlignment="1">
      <alignment horizontal="center"/>
    </xf>
    <xf numFmtId="2" fontId="13" fillId="39" borderId="14" xfId="0" applyNumberFormat="1" applyFont="1" applyFill="1" applyBorder="1" applyAlignment="1">
      <alignment horizontal="center"/>
    </xf>
    <xf numFmtId="2" fontId="16" fillId="39" borderId="20" xfId="0" applyNumberFormat="1" applyFont="1" applyFill="1" applyBorder="1" applyAlignment="1">
      <alignment horizontal="center"/>
    </xf>
    <xf numFmtId="0" fontId="13" fillId="39" borderId="13" xfId="0" applyFont="1" applyFill="1" applyBorder="1" applyAlignment="1">
      <alignment horizontal="left"/>
    </xf>
    <xf numFmtId="0" fontId="13" fillId="39" borderId="13" xfId="0" applyFont="1" applyFill="1" applyBorder="1" applyAlignment="1">
      <alignment horizontal="left" vertical="center"/>
    </xf>
    <xf numFmtId="166" fontId="14" fillId="39" borderId="10" xfId="0" applyNumberFormat="1" applyFont="1" applyFill="1" applyBorder="1" applyAlignment="1">
      <alignment horizontal="center"/>
    </xf>
    <xf numFmtId="0" fontId="14" fillId="39" borderId="13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0" fontId="15" fillId="39" borderId="0" xfId="0" applyFont="1" applyFill="1" applyAlignment="1">
      <alignment/>
    </xf>
    <xf numFmtId="0" fontId="0" fillId="40" borderId="0" xfId="0" applyFill="1" applyAlignment="1">
      <alignment/>
    </xf>
    <xf numFmtId="0" fontId="0" fillId="40" borderId="0" xfId="0" applyFill="1" applyBorder="1" applyAlignment="1">
      <alignment/>
    </xf>
    <xf numFmtId="172" fontId="18" fillId="39" borderId="10" xfId="0" applyNumberFormat="1" applyFont="1" applyFill="1" applyBorder="1" applyAlignment="1">
      <alignment horizontal="center"/>
    </xf>
    <xf numFmtId="2" fontId="16" fillId="39" borderId="19" xfId="0" applyNumberFormat="1" applyFont="1" applyFill="1" applyBorder="1" applyAlignment="1">
      <alignment horizontal="center"/>
    </xf>
    <xf numFmtId="2" fontId="1" fillId="39" borderId="19" xfId="0" applyNumberFormat="1" applyFont="1" applyFill="1" applyBorder="1" applyAlignment="1">
      <alignment horizontal="center"/>
    </xf>
    <xf numFmtId="4" fontId="14" fillId="39" borderId="10" xfId="0" applyNumberFormat="1" applyFont="1" applyFill="1" applyBorder="1" applyAlignment="1">
      <alignment horizontal="center"/>
    </xf>
    <xf numFmtId="0" fontId="0" fillId="39" borderId="36" xfId="52" applyNumberFormat="1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13" fillId="39" borderId="10" xfId="0" applyFont="1" applyFill="1" applyBorder="1" applyAlignment="1">
      <alignment horizontal="left"/>
    </xf>
    <xf numFmtId="0" fontId="13" fillId="39" borderId="10" xfId="0" applyFont="1" applyFill="1" applyBorder="1" applyAlignment="1">
      <alignment horizontal="left" vertical="center"/>
    </xf>
    <xf numFmtId="0" fontId="0" fillId="41" borderId="0" xfId="0" applyFill="1" applyAlignment="1">
      <alignment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16" fillId="39" borderId="16" xfId="0" applyFont="1" applyFill="1" applyBorder="1" applyAlignment="1">
      <alignment horizontal="center"/>
    </xf>
    <xf numFmtId="2" fontId="15" fillId="39" borderId="19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39" borderId="10" xfId="0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0" fontId="0" fillId="39" borderId="10" xfId="0" applyFont="1" applyFill="1" applyBorder="1" applyAlignment="1">
      <alignment horizontal="center"/>
    </xf>
    <xf numFmtId="164" fontId="0" fillId="39" borderId="10" xfId="0" applyNumberFormat="1" applyFont="1" applyFill="1" applyBorder="1" applyAlignment="1">
      <alignment horizontal="center"/>
    </xf>
    <xf numFmtId="0" fontId="14" fillId="39" borderId="33" xfId="0" applyFont="1" applyFill="1" applyBorder="1" applyAlignment="1">
      <alignment horizontal="center" vertical="center" wrapText="1"/>
    </xf>
    <xf numFmtId="182" fontId="4" fillId="39" borderId="10" xfId="0" applyNumberFormat="1" applyFont="1" applyFill="1" applyBorder="1" applyAlignment="1">
      <alignment horizontal="center"/>
    </xf>
    <xf numFmtId="0" fontId="13" fillId="39" borderId="14" xfId="0" applyFont="1" applyFill="1" applyBorder="1" applyAlignment="1">
      <alignment horizontal="left"/>
    </xf>
    <xf numFmtId="2" fontId="0" fillId="39" borderId="36" xfId="53" applyNumberFormat="1" applyFont="1" applyFill="1" applyBorder="1" applyAlignment="1">
      <alignment horizontal="center"/>
      <protection/>
    </xf>
    <xf numFmtId="4" fontId="1" fillId="39" borderId="14" xfId="0" applyNumberFormat="1" applyFont="1" applyFill="1" applyBorder="1" applyAlignment="1">
      <alignment horizontal="center"/>
    </xf>
    <xf numFmtId="4" fontId="0" fillId="39" borderId="36" xfId="53" applyNumberFormat="1" applyFont="1" applyFill="1" applyBorder="1" applyAlignment="1">
      <alignment horizontal="center"/>
      <protection/>
    </xf>
    <xf numFmtId="0" fontId="13" fillId="39" borderId="10" xfId="0" applyFont="1" applyFill="1" applyBorder="1" applyAlignment="1">
      <alignment horizontal="center"/>
    </xf>
    <xf numFmtId="0" fontId="13" fillId="39" borderId="10" xfId="0" applyFont="1" applyFill="1" applyBorder="1" applyAlignment="1">
      <alignment horizontal="center" vertical="center"/>
    </xf>
    <xf numFmtId="4" fontId="13" fillId="39" borderId="10" xfId="0" applyNumberFormat="1" applyFont="1" applyFill="1" applyBorder="1" applyAlignment="1">
      <alignment horizontal="center"/>
    </xf>
    <xf numFmtId="0" fontId="14" fillId="39" borderId="10" xfId="0" applyFont="1" applyFill="1" applyBorder="1" applyAlignment="1">
      <alignment horizontal="center"/>
    </xf>
    <xf numFmtId="0" fontId="14" fillId="39" borderId="10" xfId="0" applyFont="1" applyFill="1" applyBorder="1" applyAlignment="1">
      <alignment horizontal="left"/>
    </xf>
    <xf numFmtId="166" fontId="0" fillId="39" borderId="0" xfId="0" applyNumberFormat="1" applyFill="1" applyAlignment="1">
      <alignment/>
    </xf>
    <xf numFmtId="3" fontId="0" fillId="39" borderId="0" xfId="0" applyNumberFormat="1" applyFill="1" applyAlignment="1">
      <alignment/>
    </xf>
    <xf numFmtId="164" fontId="0" fillId="39" borderId="0" xfId="0" applyNumberFormat="1" applyFill="1" applyAlignment="1">
      <alignment/>
    </xf>
    <xf numFmtId="0" fontId="12" fillId="39" borderId="0" xfId="0" applyFont="1" applyFill="1" applyAlignment="1">
      <alignment horizontal="left" wrapText="1"/>
    </xf>
    <xf numFmtId="0" fontId="17" fillId="39" borderId="0" xfId="0" applyFont="1" applyFill="1" applyAlignment="1">
      <alignment wrapText="1"/>
    </xf>
    <xf numFmtId="0" fontId="0" fillId="39" borderId="0" xfId="0" applyFill="1" applyAlignment="1">
      <alignment wrapText="1"/>
    </xf>
    <xf numFmtId="0" fontId="18" fillId="39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13" fillId="0" borderId="44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/>
    </xf>
    <xf numFmtId="0" fontId="16" fillId="0" borderId="13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6" xfId="0" applyFont="1" applyFill="1" applyBorder="1" applyAlignment="1">
      <alignment horizontal="center"/>
    </xf>
    <xf numFmtId="0" fontId="13" fillId="0" borderId="47" xfId="0" applyFont="1" applyFill="1" applyBorder="1" applyAlignment="1">
      <alignment horizontal="center"/>
    </xf>
    <xf numFmtId="0" fontId="13" fillId="0" borderId="48" xfId="0" applyFont="1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0" borderId="3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6" fillId="0" borderId="20" xfId="0" applyFont="1" applyFill="1" applyBorder="1" applyAlignment="1">
      <alignment wrapText="1"/>
    </xf>
    <xf numFmtId="0" fontId="13" fillId="0" borderId="13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71" fontId="0" fillId="0" borderId="10" xfId="0" applyNumberFormat="1" applyFont="1" applyFill="1" applyBorder="1" applyAlignment="1">
      <alignment horizontal="center" wrapText="1"/>
    </xf>
    <xf numFmtId="171" fontId="19" fillId="0" borderId="10" xfId="0" applyNumberFormat="1" applyFont="1" applyFill="1" applyBorder="1" applyAlignment="1">
      <alignment horizontal="center" wrapText="1"/>
    </xf>
    <xf numFmtId="171" fontId="15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wrapText="1"/>
    </xf>
    <xf numFmtId="171" fontId="0" fillId="0" borderId="10" xfId="0" applyNumberForma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27" t="s">
        <v>96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</row>
    <row r="6" spans="14:15" ht="12.75">
      <c r="N6">
        <v>24.91</v>
      </c>
      <c r="O6">
        <v>210.51</v>
      </c>
    </row>
    <row r="7" spans="1:48" ht="13.5" customHeight="1" thickBot="1">
      <c r="A7" s="223" t="s">
        <v>0</v>
      </c>
      <c r="B7" s="223" t="s">
        <v>1</v>
      </c>
      <c r="C7" s="223" t="s">
        <v>77</v>
      </c>
      <c r="D7" s="228" t="s">
        <v>6</v>
      </c>
      <c r="E7" s="229"/>
      <c r="F7" s="230"/>
      <c r="G7" s="223" t="s">
        <v>59</v>
      </c>
      <c r="H7" s="223" t="s">
        <v>90</v>
      </c>
      <c r="I7" s="12"/>
      <c r="J7" s="231"/>
      <c r="K7" s="231"/>
      <c r="L7" s="231"/>
      <c r="M7" s="246" t="s">
        <v>5</v>
      </c>
      <c r="N7" s="247"/>
      <c r="O7" s="247"/>
      <c r="P7" s="247"/>
      <c r="Q7" s="248"/>
      <c r="R7" s="248"/>
      <c r="S7" s="249"/>
      <c r="T7" s="244" t="s">
        <v>87</v>
      </c>
      <c r="U7" s="241" t="s">
        <v>7</v>
      </c>
      <c r="V7" s="242"/>
      <c r="W7" s="243"/>
      <c r="X7" s="232" t="s">
        <v>11</v>
      </c>
      <c r="Y7" s="233"/>
      <c r="Z7" s="233"/>
      <c r="AA7" s="234"/>
      <c r="AB7" s="234"/>
      <c r="AC7" s="234"/>
      <c r="AD7" s="234"/>
      <c r="AE7" s="235"/>
      <c r="AF7" s="71"/>
      <c r="AG7" s="58"/>
      <c r="AH7" s="58"/>
      <c r="AI7" s="58"/>
      <c r="AJ7" s="97"/>
      <c r="AK7" s="97"/>
      <c r="AL7" s="236" t="s">
        <v>63</v>
      </c>
      <c r="AM7" s="237"/>
      <c r="AN7" s="237"/>
      <c r="AO7" s="237"/>
      <c r="AP7" s="237"/>
      <c r="AQ7" s="238"/>
      <c r="AR7" s="95"/>
      <c r="AS7" s="134"/>
      <c r="AT7" s="225" t="s">
        <v>88</v>
      </c>
      <c r="AU7" s="223" t="s">
        <v>0</v>
      </c>
      <c r="AV7" s="223" t="s">
        <v>1</v>
      </c>
    </row>
    <row r="8" spans="1:48" ht="100.5" customHeight="1">
      <c r="A8" s="224"/>
      <c r="B8" s="224"/>
      <c r="C8" s="224"/>
      <c r="D8" s="12" t="s">
        <v>2</v>
      </c>
      <c r="E8" s="12" t="s">
        <v>3</v>
      </c>
      <c r="F8" s="10" t="s">
        <v>10</v>
      </c>
      <c r="G8" s="224"/>
      <c r="H8" s="224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45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26"/>
      <c r="AU8" s="224"/>
      <c r="AV8" s="224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39" t="s">
        <v>91</v>
      </c>
      <c r="B64" s="240"/>
      <c r="C64" s="240"/>
      <c r="D64" s="240"/>
      <c r="E64" s="240"/>
      <c r="F64" s="240"/>
      <c r="G64" s="240"/>
      <c r="H64" s="240"/>
      <c r="I64" s="240"/>
      <c r="J64" s="240"/>
      <c r="K64" s="240"/>
      <c r="L64" s="240"/>
      <c r="M64" s="240"/>
      <c r="N64" s="240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X7:AE7"/>
    <mergeCell ref="AL7:AQ7"/>
    <mergeCell ref="A64:N64"/>
    <mergeCell ref="U7:W7"/>
    <mergeCell ref="T7:T8"/>
    <mergeCell ref="H7:H8"/>
    <mergeCell ref="M7:S7"/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28"/>
  <sheetViews>
    <sheetView tabSelected="1" zoomScalePageLayoutView="0" workbookViewId="0" topLeftCell="AJ1">
      <selection activeCell="AO59" sqref="AO59"/>
    </sheetView>
  </sheetViews>
  <sheetFormatPr defaultColWidth="9.00390625" defaultRowHeight="12.75"/>
  <cols>
    <col min="1" max="1" width="6.75390625" style="0" customWidth="1"/>
    <col min="2" max="2" width="21.375" style="0" customWidth="1"/>
    <col min="3" max="5" width="18.25390625" style="0" customWidth="1"/>
    <col min="6" max="6" width="14.375" style="0" customWidth="1"/>
    <col min="7" max="7" width="14.375" style="215" customWidth="1"/>
    <col min="8" max="8" width="12.125" style="205" customWidth="1"/>
    <col min="9" max="10" width="12.125" style="0" customWidth="1"/>
    <col min="11" max="16" width="11.625" style="0" customWidth="1"/>
    <col min="17" max="17" width="9.125" style="180" customWidth="1"/>
    <col min="18" max="18" width="11.75390625" style="0" customWidth="1"/>
    <col min="19" max="19" width="15.75390625" style="0" customWidth="1"/>
    <col min="20" max="20" width="14.25390625" style="0" customWidth="1"/>
    <col min="21" max="21" width="14.75390625" style="0" customWidth="1"/>
    <col min="22" max="23" width="19.625" style="0" customWidth="1"/>
    <col min="24" max="24" width="24.00390625" style="0" customWidth="1"/>
    <col min="25" max="26" width="12.25390625" style="0" customWidth="1"/>
    <col min="27" max="27" width="16.25390625" style="0" customWidth="1"/>
    <col min="28" max="28" width="14.625" style="0" customWidth="1"/>
    <col min="29" max="29" width="16.75390625" style="205" customWidth="1"/>
    <col min="30" max="32" width="12.25390625" style="0" customWidth="1"/>
    <col min="33" max="33" width="11.75390625" style="0" customWidth="1"/>
    <col min="34" max="34" width="12.00390625" style="0" hidden="1" customWidth="1"/>
    <col min="35" max="35" width="20.875" style="0" customWidth="1"/>
    <col min="36" max="39" width="11.25390625" style="0" customWidth="1"/>
    <col min="40" max="40" width="11.375" style="0" customWidth="1"/>
    <col min="41" max="41" width="11.375" style="205" customWidth="1"/>
    <col min="42" max="42" width="11.375" style="0" customWidth="1"/>
    <col min="43" max="47" width="11.25390625" style="0" customWidth="1"/>
    <col min="48" max="50" width="13.625" style="0" customWidth="1"/>
    <col min="51" max="51" width="11.25390625" style="0" customWidth="1"/>
    <col min="52" max="52" width="22.125" style="0" customWidth="1"/>
    <col min="53" max="53" width="11.25390625" style="0" hidden="1" customWidth="1"/>
    <col min="54" max="54" width="11.25390625" style="0" customWidth="1"/>
    <col min="55" max="56" width="12.125" style="0" customWidth="1"/>
    <col min="57" max="59" width="12.125" style="216" customWidth="1"/>
    <col min="60" max="63" width="12.125" style="0" customWidth="1"/>
    <col min="66" max="68" width="11.75390625" style="0" customWidth="1"/>
    <col min="69" max="69" width="10.875" style="0" customWidth="1"/>
    <col min="70" max="70" width="11.375" style="0" customWidth="1"/>
    <col min="71" max="71" width="12.75390625" style="0" customWidth="1"/>
    <col min="72" max="72" width="11.375" style="0" customWidth="1"/>
    <col min="75" max="75" width="10.625" style="0" customWidth="1"/>
    <col min="76" max="76" width="10.00390625" style="0" customWidth="1"/>
    <col min="77" max="77" width="10.75390625" style="0" customWidth="1"/>
    <col min="78" max="78" width="11.625" style="0" customWidth="1"/>
    <col min="80" max="80" width="10.375" style="0" customWidth="1"/>
    <col min="88" max="88" width="10.125" style="0" customWidth="1"/>
    <col min="93" max="93" width="11.875" style="0" customWidth="1"/>
    <col min="94" max="94" width="12.25390625" style="0" customWidth="1"/>
    <col min="98" max="98" width="11.375" style="0" bestFit="1" customWidth="1"/>
    <col min="99" max="99" width="9.375" style="0" bestFit="1" customWidth="1"/>
    <col min="100" max="100" width="11.375" style="0" bestFit="1" customWidth="1"/>
  </cols>
  <sheetData>
    <row r="1" spans="1:61" ht="12.75">
      <c r="A1" s="221"/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  <c r="AN1" s="221"/>
      <c r="AO1" s="221"/>
      <c r="AP1" s="221"/>
      <c r="AQ1" s="221"/>
      <c r="AR1" s="221"/>
      <c r="AS1" s="221"/>
      <c r="AT1" s="221"/>
      <c r="AU1" s="221"/>
      <c r="AV1" s="221"/>
      <c r="AW1" s="221"/>
      <c r="AX1" s="221"/>
      <c r="AY1" s="221"/>
      <c r="AZ1" s="221"/>
      <c r="BA1" s="221"/>
      <c r="BB1" s="221"/>
      <c r="BC1" s="221"/>
      <c r="BD1" s="221"/>
      <c r="BE1" s="221"/>
      <c r="BF1" s="221"/>
      <c r="BG1" s="221"/>
      <c r="BH1" s="221"/>
      <c r="BI1" s="221"/>
    </row>
    <row r="2" spans="1:61" ht="18">
      <c r="A2" s="221"/>
      <c r="B2" s="272" t="s">
        <v>162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272"/>
      <c r="Z2" s="272"/>
      <c r="AA2" s="272"/>
      <c r="AB2" s="272"/>
      <c r="AC2" s="272"/>
      <c r="AD2" s="272"/>
      <c r="AE2" s="272"/>
      <c r="AF2" s="272"/>
      <c r="AG2" s="272"/>
      <c r="AH2" s="272"/>
      <c r="AI2" s="272"/>
      <c r="AJ2" s="272"/>
      <c r="AK2" s="272"/>
      <c r="AL2" s="272"/>
      <c r="AM2" s="272"/>
      <c r="AN2" s="221"/>
      <c r="AO2" s="221"/>
      <c r="AP2" s="221"/>
      <c r="AQ2" s="221"/>
      <c r="AR2" s="221"/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F2" s="221"/>
      <c r="BG2" s="221"/>
      <c r="BH2" s="221"/>
      <c r="BI2" s="221"/>
    </row>
    <row r="3" spans="1:61" ht="18">
      <c r="A3" s="221"/>
      <c r="B3" s="272" t="s">
        <v>111</v>
      </c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3"/>
      <c r="AJ3" s="274"/>
      <c r="AK3" s="274"/>
      <c r="AL3" s="274"/>
      <c r="AM3" s="274"/>
      <c r="AN3" s="221"/>
      <c r="AO3" s="221"/>
      <c r="AP3" s="221"/>
      <c r="AQ3" s="221"/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</row>
    <row r="4" spans="1:61" ht="18.75" thickBot="1">
      <c r="A4" s="221"/>
      <c r="B4" s="274" t="s">
        <v>149</v>
      </c>
      <c r="C4" s="275" t="s">
        <v>158</v>
      </c>
      <c r="D4" s="275"/>
      <c r="E4" s="275"/>
      <c r="F4" s="275"/>
      <c r="G4" s="276"/>
      <c r="H4" s="277"/>
      <c r="I4" s="277"/>
      <c r="J4" s="277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74"/>
      <c r="AK4" s="274"/>
      <c r="AL4" s="274"/>
      <c r="AM4" s="274"/>
      <c r="AN4" s="221"/>
      <c r="AO4" s="221"/>
      <c r="AP4" s="221"/>
      <c r="AQ4" s="221"/>
      <c r="AR4" s="221"/>
      <c r="AS4" s="221"/>
      <c r="AT4" s="221"/>
      <c r="AU4" s="221"/>
      <c r="AV4" s="221"/>
      <c r="AW4" s="221"/>
      <c r="AX4" s="221"/>
      <c r="AY4" s="221"/>
      <c r="AZ4" s="221"/>
      <c r="BA4" s="221"/>
      <c r="BB4" s="221"/>
      <c r="BC4" s="221"/>
      <c r="BD4" s="221"/>
      <c r="BE4" s="278"/>
      <c r="BF4" s="278"/>
      <c r="BG4" s="278"/>
      <c r="BH4" s="221"/>
      <c r="BI4" s="221"/>
    </row>
    <row r="5" spans="1:105" ht="13.5" customHeight="1" thickBot="1">
      <c r="A5" s="279" t="s">
        <v>0</v>
      </c>
      <c r="B5" s="280" t="s">
        <v>1</v>
      </c>
      <c r="C5" s="280" t="s">
        <v>98</v>
      </c>
      <c r="D5" s="280" t="s">
        <v>99</v>
      </c>
      <c r="E5" s="281"/>
      <c r="F5" s="280" t="s">
        <v>102</v>
      </c>
      <c r="G5" s="328"/>
      <c r="H5" s="283" t="s">
        <v>5</v>
      </c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5"/>
      <c r="AO5" s="286" t="s">
        <v>7</v>
      </c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8" t="s">
        <v>7</v>
      </c>
      <c r="BA5" s="288"/>
      <c r="BB5" s="288"/>
      <c r="BC5" s="288"/>
      <c r="BD5" s="288"/>
      <c r="BE5" s="288"/>
      <c r="BF5" s="288"/>
      <c r="BG5" s="288"/>
      <c r="BH5" s="289"/>
      <c r="BI5" s="220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</row>
    <row r="6" spans="1:105" ht="12.75" customHeight="1">
      <c r="A6" s="290"/>
      <c r="B6" s="291"/>
      <c r="C6" s="291"/>
      <c r="D6" s="291"/>
      <c r="E6" s="282"/>
      <c r="F6" s="291"/>
      <c r="G6" s="282"/>
      <c r="H6" s="292" t="s">
        <v>103</v>
      </c>
      <c r="I6" s="292"/>
      <c r="J6" s="292"/>
      <c r="K6" s="293" t="s">
        <v>104</v>
      </c>
      <c r="L6" s="294" t="s">
        <v>126</v>
      </c>
      <c r="M6" s="294" t="s">
        <v>127</v>
      </c>
      <c r="N6" s="295" t="s">
        <v>135</v>
      </c>
      <c r="O6" s="293" t="s">
        <v>112</v>
      </c>
      <c r="P6" s="296" t="s">
        <v>113</v>
      </c>
      <c r="Q6" s="293" t="s">
        <v>105</v>
      </c>
      <c r="R6" s="293" t="s">
        <v>106</v>
      </c>
      <c r="S6" s="297"/>
      <c r="T6" s="293" t="s">
        <v>107</v>
      </c>
      <c r="U6" s="293" t="s">
        <v>115</v>
      </c>
      <c r="V6" s="296" t="s">
        <v>116</v>
      </c>
      <c r="W6" s="298"/>
      <c r="X6" s="299" t="s">
        <v>1</v>
      </c>
      <c r="Y6" s="300" t="s">
        <v>120</v>
      </c>
      <c r="Z6" s="301"/>
      <c r="AA6" s="301"/>
      <c r="AB6" s="301"/>
      <c r="AC6" s="301"/>
      <c r="AD6" s="301"/>
      <c r="AE6" s="301"/>
      <c r="AF6" s="301"/>
      <c r="AG6" s="302"/>
      <c r="AH6" s="303"/>
      <c r="AI6" s="299" t="s">
        <v>1</v>
      </c>
      <c r="AJ6" s="304" t="s">
        <v>121</v>
      </c>
      <c r="AK6" s="305"/>
      <c r="AL6" s="305"/>
      <c r="AM6" s="305"/>
      <c r="AN6" s="306"/>
      <c r="AO6" s="288" t="s">
        <v>139</v>
      </c>
      <c r="AP6" s="288"/>
      <c r="AQ6" s="288"/>
      <c r="AR6" s="286" t="s">
        <v>138</v>
      </c>
      <c r="AS6" s="287"/>
      <c r="AT6" s="307"/>
      <c r="AU6" s="308"/>
      <c r="AV6" s="308"/>
      <c r="AW6" s="308"/>
      <c r="AX6" s="308"/>
      <c r="AY6" s="308"/>
      <c r="AZ6" s="308"/>
      <c r="BA6" s="308"/>
      <c r="BB6" s="289"/>
      <c r="BC6" s="289"/>
      <c r="BD6" s="289"/>
      <c r="BE6" s="289"/>
      <c r="BF6" s="289"/>
      <c r="BG6" s="289"/>
      <c r="BH6" s="289"/>
      <c r="BI6" s="220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</row>
    <row r="7" spans="1:105" ht="108" customHeight="1">
      <c r="A7" s="309"/>
      <c r="B7" s="310"/>
      <c r="C7" s="310"/>
      <c r="D7" s="310"/>
      <c r="E7" s="311"/>
      <c r="F7" s="310"/>
      <c r="G7" s="311" t="s">
        <v>159</v>
      </c>
      <c r="H7" s="312" t="s">
        <v>161</v>
      </c>
      <c r="I7" s="312" t="s">
        <v>153</v>
      </c>
      <c r="J7" s="312" t="s">
        <v>152</v>
      </c>
      <c r="K7" s="293"/>
      <c r="L7" s="294"/>
      <c r="M7" s="313"/>
      <c r="N7" s="314"/>
      <c r="O7" s="293"/>
      <c r="P7" s="296"/>
      <c r="Q7" s="293"/>
      <c r="R7" s="293"/>
      <c r="S7" s="315" t="s">
        <v>114</v>
      </c>
      <c r="T7" s="293"/>
      <c r="U7" s="293"/>
      <c r="V7" s="296"/>
      <c r="W7" s="298"/>
      <c r="X7" s="299"/>
      <c r="Y7" s="316" t="s">
        <v>108</v>
      </c>
      <c r="Z7" s="315" t="s">
        <v>117</v>
      </c>
      <c r="AA7" s="315" t="s">
        <v>154</v>
      </c>
      <c r="AB7" s="315" t="s">
        <v>155</v>
      </c>
      <c r="AC7" s="315" t="s">
        <v>109</v>
      </c>
      <c r="AD7" s="315" t="s">
        <v>110</v>
      </c>
      <c r="AE7" s="315" t="s">
        <v>133</v>
      </c>
      <c r="AF7" s="315" t="s">
        <v>118</v>
      </c>
      <c r="AG7" s="317" t="s">
        <v>148</v>
      </c>
      <c r="AH7" s="317" t="s">
        <v>119</v>
      </c>
      <c r="AI7" s="299"/>
      <c r="AJ7" s="316" t="s">
        <v>110</v>
      </c>
      <c r="AK7" s="315" t="s">
        <v>122</v>
      </c>
      <c r="AL7" s="315" t="s">
        <v>123</v>
      </c>
      <c r="AM7" s="315" t="s">
        <v>124</v>
      </c>
      <c r="AN7" s="318" t="s">
        <v>125</v>
      </c>
      <c r="AO7" s="319" t="s">
        <v>128</v>
      </c>
      <c r="AP7" s="319" t="s">
        <v>145</v>
      </c>
      <c r="AQ7" s="319" t="s">
        <v>144</v>
      </c>
      <c r="AR7" s="320" t="s">
        <v>137</v>
      </c>
      <c r="AS7" s="320" t="s">
        <v>136</v>
      </c>
      <c r="AT7" s="319" t="s">
        <v>156</v>
      </c>
      <c r="AU7" s="321" t="s">
        <v>140</v>
      </c>
      <c r="AV7" s="321" t="s">
        <v>141</v>
      </c>
      <c r="AW7" s="322" t="s">
        <v>151</v>
      </c>
      <c r="AX7" s="323" t="s">
        <v>142</v>
      </c>
      <c r="AY7" s="323" t="s">
        <v>143</v>
      </c>
      <c r="AZ7" s="324"/>
      <c r="BA7" s="324"/>
      <c r="BB7" s="325" t="s">
        <v>129</v>
      </c>
      <c r="BC7" s="319" t="s">
        <v>146</v>
      </c>
      <c r="BD7" s="325" t="s">
        <v>147</v>
      </c>
      <c r="BE7" s="326" t="s">
        <v>131</v>
      </c>
      <c r="BF7" s="326" t="s">
        <v>130</v>
      </c>
      <c r="BG7" s="326" t="s">
        <v>132</v>
      </c>
      <c r="BH7" s="327" t="s">
        <v>157</v>
      </c>
      <c r="BI7" s="220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  <c r="BY7" s="157"/>
      <c r="BZ7" s="157"/>
      <c r="CA7" s="157"/>
      <c r="CB7" s="157"/>
      <c r="CC7" s="157"/>
      <c r="CD7" s="157"/>
      <c r="CE7" s="157"/>
      <c r="CF7" s="157"/>
      <c r="CG7" s="157"/>
      <c r="CH7" s="157"/>
      <c r="CI7" s="157"/>
      <c r="CJ7" s="157"/>
      <c r="CK7" s="157"/>
      <c r="CL7" s="157"/>
      <c r="CM7" s="157"/>
      <c r="CN7" s="157"/>
      <c r="CO7" s="157"/>
      <c r="CP7" s="157"/>
      <c r="CQ7" s="157"/>
      <c r="CR7" s="157"/>
      <c r="CS7" s="157"/>
      <c r="CT7" s="157"/>
      <c r="CU7" s="157"/>
      <c r="CV7" s="157"/>
      <c r="CW7" s="157"/>
      <c r="CX7" s="157"/>
      <c r="CY7" s="157"/>
      <c r="CZ7" s="157"/>
      <c r="DA7" s="157"/>
    </row>
    <row r="8" spans="1:105" ht="15.75" thickBot="1">
      <c r="A8" s="253">
        <v>1</v>
      </c>
      <c r="B8" s="188">
        <v>2</v>
      </c>
      <c r="C8" s="188" t="s">
        <v>100</v>
      </c>
      <c r="D8" s="188" t="s">
        <v>101</v>
      </c>
      <c r="E8" s="188"/>
      <c r="F8" s="188">
        <v>3</v>
      </c>
      <c r="G8" s="188" t="s">
        <v>160</v>
      </c>
      <c r="H8" s="188">
        <v>4</v>
      </c>
      <c r="I8" s="188">
        <v>5</v>
      </c>
      <c r="J8" s="188">
        <v>6</v>
      </c>
      <c r="K8" s="178">
        <v>7</v>
      </c>
      <c r="L8" s="178">
        <v>8</v>
      </c>
      <c r="M8" s="178">
        <v>9</v>
      </c>
      <c r="N8" s="178" t="s">
        <v>134</v>
      </c>
      <c r="O8" s="178">
        <v>10</v>
      </c>
      <c r="P8" s="178">
        <v>11</v>
      </c>
      <c r="Q8" s="178">
        <v>12</v>
      </c>
      <c r="R8" s="178">
        <v>13</v>
      </c>
      <c r="S8" s="178">
        <v>14</v>
      </c>
      <c r="T8" s="178">
        <v>15</v>
      </c>
      <c r="U8" s="178">
        <v>16</v>
      </c>
      <c r="V8" s="189">
        <v>17</v>
      </c>
      <c r="W8" s="218"/>
      <c r="X8" s="190">
        <v>18</v>
      </c>
      <c r="Y8" s="191">
        <v>19</v>
      </c>
      <c r="Z8" s="178">
        <v>20</v>
      </c>
      <c r="AA8" s="178" t="s">
        <v>78</v>
      </c>
      <c r="AB8" s="178" t="s">
        <v>79</v>
      </c>
      <c r="AC8" s="178">
        <v>21</v>
      </c>
      <c r="AD8" s="178">
        <v>22</v>
      </c>
      <c r="AE8" s="178">
        <v>23</v>
      </c>
      <c r="AF8" s="178">
        <v>24</v>
      </c>
      <c r="AG8" s="190">
        <v>25</v>
      </c>
      <c r="AH8" s="192">
        <v>25</v>
      </c>
      <c r="AI8" s="190">
        <v>18</v>
      </c>
      <c r="AJ8" s="168">
        <v>26</v>
      </c>
      <c r="AK8" s="167">
        <v>27</v>
      </c>
      <c r="AL8" s="167">
        <v>28</v>
      </c>
      <c r="AM8" s="167">
        <v>29</v>
      </c>
      <c r="AN8" s="171">
        <v>30</v>
      </c>
      <c r="AO8" s="222">
        <v>31</v>
      </c>
      <c r="AP8" s="222">
        <v>32</v>
      </c>
      <c r="AQ8" s="222">
        <v>33</v>
      </c>
      <c r="AR8" s="182">
        <v>34</v>
      </c>
      <c r="AS8" s="182">
        <v>35</v>
      </c>
      <c r="AT8" s="182">
        <v>36</v>
      </c>
      <c r="AU8" s="183">
        <v>37</v>
      </c>
      <c r="AV8" s="182">
        <v>38</v>
      </c>
      <c r="AW8" s="222" t="s">
        <v>150</v>
      </c>
      <c r="AX8" s="174">
        <v>39</v>
      </c>
      <c r="AY8" s="174">
        <v>40</v>
      </c>
      <c r="AZ8" s="174"/>
      <c r="BA8" s="174"/>
      <c r="BB8" s="177">
        <v>41</v>
      </c>
      <c r="BC8" s="177">
        <v>42</v>
      </c>
      <c r="BD8" s="177">
        <v>36</v>
      </c>
      <c r="BE8" s="254">
        <v>37</v>
      </c>
      <c r="BF8" s="254">
        <v>38</v>
      </c>
      <c r="BG8" s="254">
        <v>39</v>
      </c>
      <c r="BH8" s="222">
        <v>40</v>
      </c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7"/>
      <c r="CZ8" s="157"/>
      <c r="DA8" s="157"/>
    </row>
    <row r="9" spans="1:105" ht="15.75">
      <c r="A9" s="194">
        <v>1</v>
      </c>
      <c r="B9" s="255" t="s">
        <v>12</v>
      </c>
      <c r="C9" s="256">
        <f>F9-D9</f>
        <v>3179.6</v>
      </c>
      <c r="D9" s="209">
        <v>403.5</v>
      </c>
      <c r="E9" s="209">
        <v>3583.1</v>
      </c>
      <c r="F9" s="209">
        <v>3583.1</v>
      </c>
      <c r="G9" s="257">
        <v>327.24</v>
      </c>
      <c r="H9" s="162">
        <f>G9*1.022</f>
        <v>334.44</v>
      </c>
      <c r="I9" s="158">
        <f>P9*D9+T9</f>
        <v>7.58</v>
      </c>
      <c r="J9" s="158">
        <f>P9*C9+U9+R9</f>
        <v>326.86</v>
      </c>
      <c r="K9" s="258">
        <v>131</v>
      </c>
      <c r="L9" s="172">
        <v>0.03</v>
      </c>
      <c r="M9" s="172">
        <v>302.8</v>
      </c>
      <c r="N9" s="172">
        <f>F9+M9</f>
        <v>3885.9</v>
      </c>
      <c r="O9" s="172">
        <f>L9*M9</f>
        <v>9.08</v>
      </c>
      <c r="P9" s="193">
        <f>O9/F9</f>
        <v>0.002534</v>
      </c>
      <c r="Q9" s="258">
        <v>62</v>
      </c>
      <c r="R9" s="258">
        <v>58.45</v>
      </c>
      <c r="S9" s="194">
        <f>K9-Q9</f>
        <v>69</v>
      </c>
      <c r="T9" s="250">
        <v>6.561</v>
      </c>
      <c r="U9" s="162">
        <f>H9-R9-T9-O9</f>
        <v>260.35</v>
      </c>
      <c r="V9" s="163">
        <f>U9/S9</f>
        <v>3.77</v>
      </c>
      <c r="W9" s="219"/>
      <c r="X9" s="195" t="s">
        <v>12</v>
      </c>
      <c r="Y9" s="196">
        <v>14.34</v>
      </c>
      <c r="Z9" s="197">
        <f>Y9*J9</f>
        <v>4687.17</v>
      </c>
      <c r="AA9" s="179">
        <f>AC9*J9/H9</f>
        <v>18.612</v>
      </c>
      <c r="AB9" s="179">
        <f>AC9*I9/H9</f>
        <v>0.432</v>
      </c>
      <c r="AC9" s="179">
        <v>19.044</v>
      </c>
      <c r="AD9" s="197">
        <v>991.2</v>
      </c>
      <c r="AE9" s="158">
        <f>AD9*AA9</f>
        <v>18448.21</v>
      </c>
      <c r="AF9" s="197">
        <f>Z9+AE9</f>
        <v>23135.38</v>
      </c>
      <c r="AG9" s="208">
        <f>(AC9*AD9+H9*Y9)/H9</f>
        <v>70.78</v>
      </c>
      <c r="AH9" s="198">
        <f>AF9/J9</f>
        <v>70.78</v>
      </c>
      <c r="AI9" s="195" t="s">
        <v>12</v>
      </c>
      <c r="AJ9" s="169">
        <v>1590.78</v>
      </c>
      <c r="AK9" s="162">
        <f>AJ9*AB9</f>
        <v>687.22</v>
      </c>
      <c r="AL9" s="162">
        <f>Y9*I9</f>
        <v>108.7</v>
      </c>
      <c r="AM9" s="166">
        <f>AL9+AK9</f>
        <v>795.92</v>
      </c>
      <c r="AN9" s="172">
        <f>AM9/I9</f>
        <v>105</v>
      </c>
      <c r="AO9" s="222">
        <v>0</v>
      </c>
      <c r="AP9" s="159">
        <f>AO9-AQ9</f>
        <v>0</v>
      </c>
      <c r="AQ9" s="159">
        <f>(AX9+AY9)*D9</f>
        <v>0</v>
      </c>
      <c r="AR9" s="184">
        <v>100</v>
      </c>
      <c r="AS9" s="184">
        <f>F9/N9*100</f>
        <v>92.20773</v>
      </c>
      <c r="AT9" s="185">
        <f>AR9-AS9</f>
        <v>7.79227</v>
      </c>
      <c r="AU9" s="186">
        <f>AO9*AS9/100</f>
        <v>0</v>
      </c>
      <c r="AV9" s="186">
        <f>AO9*AT9/100</f>
        <v>0</v>
      </c>
      <c r="AW9" s="207">
        <f>AO9/F9</f>
        <v>0</v>
      </c>
      <c r="AX9" s="176">
        <f>AU9/F9</f>
        <v>0</v>
      </c>
      <c r="AY9" s="176">
        <f>AV9/F9</f>
        <v>0</v>
      </c>
      <c r="AZ9" s="195" t="s">
        <v>12</v>
      </c>
      <c r="BA9" s="175"/>
      <c r="BB9" s="165">
        <v>991.2</v>
      </c>
      <c r="BC9" s="165">
        <f>BB9*AP9</f>
        <v>0</v>
      </c>
      <c r="BD9" s="165">
        <f aca="true" t="shared" si="0" ref="BD9:BD53">BC9/C9</f>
        <v>0</v>
      </c>
      <c r="BE9" s="159">
        <f>AP9+AA9</f>
        <v>18.612</v>
      </c>
      <c r="BF9" s="159">
        <f>AQ9+AB9</f>
        <v>0.432</v>
      </c>
      <c r="BG9" s="159">
        <f>BE9+BF9</f>
        <v>19.044</v>
      </c>
      <c r="BH9" s="165">
        <f>AW9*C9</f>
        <v>0</v>
      </c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  <c r="BY9" s="157"/>
      <c r="BZ9" s="157"/>
      <c r="CA9" s="157"/>
      <c r="CB9" s="157"/>
      <c r="CC9" s="157"/>
      <c r="CD9" s="157"/>
      <c r="CE9" s="157"/>
      <c r="CF9" s="157"/>
      <c r="CG9" s="157"/>
      <c r="CH9" s="157"/>
      <c r="CI9" s="157"/>
      <c r="CJ9" s="157"/>
      <c r="CK9" s="157"/>
      <c r="CL9" s="157"/>
      <c r="CM9" s="157"/>
      <c r="CN9" s="157"/>
      <c r="CO9" s="157"/>
      <c r="CP9" s="157"/>
      <c r="CQ9" s="157"/>
      <c r="CR9" s="157"/>
      <c r="CS9" s="157"/>
      <c r="CT9" s="157"/>
      <c r="CU9" s="157"/>
      <c r="CV9" s="157"/>
      <c r="CW9" s="157"/>
      <c r="CX9" s="157"/>
      <c r="CY9" s="157"/>
      <c r="CZ9" s="157"/>
      <c r="DA9" s="157"/>
    </row>
    <row r="10" spans="1:105" ht="15.75">
      <c r="A10" s="259">
        <v>2</v>
      </c>
      <c r="B10" s="213" t="s">
        <v>13</v>
      </c>
      <c r="C10" s="256">
        <f aca="true" t="shared" si="1" ref="C10:C60">F10-D10</f>
        <v>3172.7</v>
      </c>
      <c r="D10" s="209">
        <v>371.4</v>
      </c>
      <c r="E10" s="209">
        <v>3544.1</v>
      </c>
      <c r="F10" s="209">
        <v>3544.1</v>
      </c>
      <c r="G10" s="257">
        <v>329.37</v>
      </c>
      <c r="H10" s="162">
        <f aca="true" t="shared" si="2" ref="H10:H58">G10*1.022</f>
        <v>336.62</v>
      </c>
      <c r="I10" s="158">
        <f aca="true" t="shared" si="3" ref="I10:I58">P10*D10+T10</f>
        <v>12.46</v>
      </c>
      <c r="J10" s="158">
        <f aca="true" t="shared" si="4" ref="J10:J58">P10*C10+U10+R10</f>
        <v>324.17</v>
      </c>
      <c r="K10" s="258">
        <v>131</v>
      </c>
      <c r="L10" s="172">
        <v>0.03</v>
      </c>
      <c r="M10" s="161">
        <v>319.6</v>
      </c>
      <c r="N10" s="172">
        <f aca="true" t="shared" si="5" ref="N10:N58">F10+M10</f>
        <v>3863.7</v>
      </c>
      <c r="O10" s="172">
        <f aca="true" t="shared" si="6" ref="O10:O58">L10*M10</f>
        <v>9.59</v>
      </c>
      <c r="P10" s="193">
        <f aca="true" t="shared" si="7" ref="P10:P58">O10/F10</f>
        <v>0.002706</v>
      </c>
      <c r="Q10" s="258">
        <v>67</v>
      </c>
      <c r="R10" s="258">
        <v>122.02</v>
      </c>
      <c r="S10" s="194">
        <f aca="true" t="shared" si="8" ref="S10:S58">K10-Q10</f>
        <v>64</v>
      </c>
      <c r="T10" s="251">
        <v>11.455</v>
      </c>
      <c r="U10" s="162">
        <f aca="true" t="shared" si="9" ref="U10:U53">H10-R10-T10-O10</f>
        <v>193.56</v>
      </c>
      <c r="V10" s="163">
        <f aca="true" t="shared" si="10" ref="V10:V58">U10/S10</f>
        <v>3.02</v>
      </c>
      <c r="W10" s="219"/>
      <c r="X10" s="199" t="s">
        <v>13</v>
      </c>
      <c r="Y10" s="196">
        <v>14.34</v>
      </c>
      <c r="Z10" s="197">
        <f aca="true" t="shared" si="11" ref="Z10:Z53">Y10*J10</f>
        <v>4648.6</v>
      </c>
      <c r="AA10" s="179">
        <f aca="true" t="shared" si="12" ref="AA10:AA58">AC10*J10/H10</f>
        <v>18.427</v>
      </c>
      <c r="AB10" s="179">
        <f aca="true" t="shared" si="13" ref="AB10:AB58">AC10*I10/H10</f>
        <v>0.708</v>
      </c>
      <c r="AC10" s="179">
        <v>19.135</v>
      </c>
      <c r="AD10" s="197">
        <v>991.2</v>
      </c>
      <c r="AE10" s="158">
        <f aca="true" t="shared" si="14" ref="AE10:AE53">AD10*AA10</f>
        <v>18264.84</v>
      </c>
      <c r="AF10" s="158">
        <f aca="true" t="shared" si="15" ref="AF10:AF58">Z10+AE10</f>
        <v>22913.44</v>
      </c>
      <c r="AG10" s="208">
        <f aca="true" t="shared" si="16" ref="AG10:AG58">(AC10*AD10+H10*Y10)/H10</f>
        <v>70.68</v>
      </c>
      <c r="AH10" s="198">
        <f aca="true" t="shared" si="17" ref="AH10:AH58">AF10/J10</f>
        <v>70.68</v>
      </c>
      <c r="AI10" s="199" t="s">
        <v>13</v>
      </c>
      <c r="AJ10" s="170">
        <v>1590.78</v>
      </c>
      <c r="AK10" s="165">
        <f aca="true" t="shared" si="18" ref="AK10:AK58">AJ10*AB10</f>
        <v>1126.27</v>
      </c>
      <c r="AL10" s="165">
        <f aca="true" t="shared" si="19" ref="AL10:AL58">Y10*I10</f>
        <v>178.68</v>
      </c>
      <c r="AM10" s="164">
        <f aca="true" t="shared" si="20" ref="AM10:AM58">AL10+AK10</f>
        <v>1304.95</v>
      </c>
      <c r="AN10" s="161">
        <f aca="true" t="shared" si="21" ref="AN10:AN58">AM10/I10</f>
        <v>104.73</v>
      </c>
      <c r="AO10" s="222">
        <v>0</v>
      </c>
      <c r="AP10" s="159">
        <f aca="true" t="shared" si="22" ref="AP10:AP53">AO10-AQ10</f>
        <v>0</v>
      </c>
      <c r="AQ10" s="159">
        <f aca="true" t="shared" si="23" ref="AQ10:AQ58">(AX10+AY10)*D10</f>
        <v>0</v>
      </c>
      <c r="AR10" s="184">
        <v>100</v>
      </c>
      <c r="AS10" s="184">
        <f aca="true" t="shared" si="24" ref="AS10:AS58">F10/N10*100</f>
        <v>91.72814</v>
      </c>
      <c r="AT10" s="185">
        <f aca="true" t="shared" si="25" ref="AT10:AT58">AR10-AS10</f>
        <v>8.27186</v>
      </c>
      <c r="AU10" s="186">
        <f aca="true" t="shared" si="26" ref="AU10:AU58">AO10*AS10/100</f>
        <v>0</v>
      </c>
      <c r="AV10" s="186">
        <f aca="true" t="shared" si="27" ref="AV10:AV58">AO10*AT10/100</f>
        <v>0</v>
      </c>
      <c r="AW10" s="207">
        <f aca="true" t="shared" si="28" ref="AW10:AW53">AO10/F10</f>
        <v>0</v>
      </c>
      <c r="AX10" s="176">
        <f aca="true" t="shared" si="29" ref="AX10:AX58">AU10/F10</f>
        <v>0</v>
      </c>
      <c r="AY10" s="176">
        <f aca="true" t="shared" si="30" ref="AY10:AY58">AV10/F10</f>
        <v>0</v>
      </c>
      <c r="AZ10" s="199" t="s">
        <v>13</v>
      </c>
      <c r="BA10" s="175"/>
      <c r="BB10" s="165">
        <v>991.2</v>
      </c>
      <c r="BC10" s="165">
        <f aca="true" t="shared" si="31" ref="BC10:BC58">BB10*AP10</f>
        <v>0</v>
      </c>
      <c r="BD10" s="165">
        <f t="shared" si="0"/>
        <v>0</v>
      </c>
      <c r="BE10" s="159">
        <f aca="true" t="shared" si="32" ref="BE10:BE60">AP10+AA10</f>
        <v>18.427</v>
      </c>
      <c r="BF10" s="159">
        <f aca="true" t="shared" si="33" ref="BF10:BF60">AQ10+AB10</f>
        <v>0.708</v>
      </c>
      <c r="BG10" s="159">
        <f aca="true" t="shared" si="34" ref="BG10:BG60">BE10+BF10</f>
        <v>19.135</v>
      </c>
      <c r="BH10" s="165">
        <f aca="true" t="shared" si="35" ref="BH10:BH53">AW10*C10</f>
        <v>0</v>
      </c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  <c r="BY10" s="157"/>
      <c r="BZ10" s="157"/>
      <c r="CA10" s="157"/>
      <c r="CB10" s="157"/>
      <c r="CC10" s="157"/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7"/>
      <c r="CP10" s="157"/>
      <c r="CQ10" s="157"/>
      <c r="CR10" s="157"/>
      <c r="CS10" s="157"/>
      <c r="CT10" s="157"/>
      <c r="CU10" s="157"/>
      <c r="CV10" s="157"/>
      <c r="CW10" s="157"/>
      <c r="CX10" s="157"/>
      <c r="CY10" s="157"/>
      <c r="CZ10" s="157"/>
      <c r="DA10" s="157"/>
    </row>
    <row r="11" spans="1:105" s="221" customFormat="1" ht="15.75">
      <c r="A11" s="259">
        <v>3</v>
      </c>
      <c r="B11" s="213" t="s">
        <v>14</v>
      </c>
      <c r="C11" s="256">
        <f t="shared" si="1"/>
        <v>3843.8</v>
      </c>
      <c r="D11" s="209"/>
      <c r="E11" s="209">
        <v>3843.8</v>
      </c>
      <c r="F11" s="209">
        <v>3843.8</v>
      </c>
      <c r="G11" s="257">
        <v>294.68</v>
      </c>
      <c r="H11" s="162">
        <f t="shared" si="2"/>
        <v>301.16</v>
      </c>
      <c r="I11" s="158">
        <f t="shared" si="3"/>
        <v>0</v>
      </c>
      <c r="J11" s="158">
        <f t="shared" si="4"/>
        <v>301.16</v>
      </c>
      <c r="K11" s="258">
        <v>158</v>
      </c>
      <c r="L11" s="172">
        <v>0.03</v>
      </c>
      <c r="M11" s="161">
        <v>449</v>
      </c>
      <c r="N11" s="172">
        <f t="shared" si="5"/>
        <v>4292.8</v>
      </c>
      <c r="O11" s="172">
        <f t="shared" si="6"/>
        <v>13.47</v>
      </c>
      <c r="P11" s="193">
        <f t="shared" si="7"/>
        <v>0.003504</v>
      </c>
      <c r="Q11" s="258">
        <v>56</v>
      </c>
      <c r="R11" s="258">
        <v>70.5</v>
      </c>
      <c r="S11" s="194">
        <f t="shared" si="8"/>
        <v>102</v>
      </c>
      <c r="T11" s="251"/>
      <c r="U11" s="162">
        <f t="shared" si="9"/>
        <v>217.19</v>
      </c>
      <c r="V11" s="163">
        <f t="shared" si="10"/>
        <v>2.13</v>
      </c>
      <c r="W11" s="219"/>
      <c r="X11" s="199" t="s">
        <v>14</v>
      </c>
      <c r="Y11" s="196">
        <v>14.34</v>
      </c>
      <c r="Z11" s="197">
        <f t="shared" si="11"/>
        <v>4318.63</v>
      </c>
      <c r="AA11" s="179">
        <f>AC11*J11/H11</f>
        <v>17.345</v>
      </c>
      <c r="AB11" s="179">
        <f t="shared" si="13"/>
        <v>0</v>
      </c>
      <c r="AC11" s="179">
        <v>17.345</v>
      </c>
      <c r="AD11" s="197">
        <v>991.2</v>
      </c>
      <c r="AE11" s="158">
        <f t="shared" si="14"/>
        <v>17192.36</v>
      </c>
      <c r="AF11" s="158">
        <f t="shared" si="15"/>
        <v>21510.99</v>
      </c>
      <c r="AG11" s="208">
        <f t="shared" si="16"/>
        <v>71.43</v>
      </c>
      <c r="AH11" s="198">
        <f t="shared" si="17"/>
        <v>71.43</v>
      </c>
      <c r="AI11" s="199" t="s">
        <v>14</v>
      </c>
      <c r="AJ11" s="170">
        <v>1590.78</v>
      </c>
      <c r="AK11" s="165">
        <f t="shared" si="18"/>
        <v>0</v>
      </c>
      <c r="AL11" s="165">
        <f t="shared" si="19"/>
        <v>0</v>
      </c>
      <c r="AM11" s="164">
        <f t="shared" si="20"/>
        <v>0</v>
      </c>
      <c r="AN11" s="161" t="e">
        <f t="shared" si="21"/>
        <v>#DIV/0!</v>
      </c>
      <c r="AO11" s="222">
        <v>0</v>
      </c>
      <c r="AP11" s="159">
        <f t="shared" si="22"/>
        <v>0</v>
      </c>
      <c r="AQ11" s="159">
        <f t="shared" si="23"/>
        <v>0</v>
      </c>
      <c r="AR11" s="184">
        <v>100</v>
      </c>
      <c r="AS11" s="184">
        <f t="shared" si="24"/>
        <v>89.54063</v>
      </c>
      <c r="AT11" s="185">
        <f t="shared" si="25"/>
        <v>10.45937</v>
      </c>
      <c r="AU11" s="186">
        <f t="shared" si="26"/>
        <v>0</v>
      </c>
      <c r="AV11" s="186">
        <f t="shared" si="27"/>
        <v>0</v>
      </c>
      <c r="AW11" s="207">
        <f t="shared" si="28"/>
        <v>0</v>
      </c>
      <c r="AX11" s="176">
        <f t="shared" si="29"/>
        <v>0</v>
      </c>
      <c r="AY11" s="176">
        <f t="shared" si="30"/>
        <v>0</v>
      </c>
      <c r="AZ11" s="199" t="s">
        <v>14</v>
      </c>
      <c r="BA11" s="175"/>
      <c r="BB11" s="165">
        <v>991.2</v>
      </c>
      <c r="BC11" s="165">
        <f t="shared" si="31"/>
        <v>0</v>
      </c>
      <c r="BD11" s="165">
        <f t="shared" si="0"/>
        <v>0</v>
      </c>
      <c r="BE11" s="159">
        <f t="shared" si="32"/>
        <v>17.345</v>
      </c>
      <c r="BF11" s="159">
        <f t="shared" si="33"/>
        <v>0</v>
      </c>
      <c r="BG11" s="159">
        <f t="shared" si="34"/>
        <v>17.345</v>
      </c>
      <c r="BH11" s="165">
        <f t="shared" si="35"/>
        <v>0</v>
      </c>
      <c r="BI11" s="157"/>
      <c r="BJ11" s="220"/>
      <c r="BK11" s="220"/>
      <c r="BL11" s="220"/>
      <c r="BM11" s="220"/>
      <c r="BN11" s="220"/>
      <c r="BO11" s="220"/>
      <c r="BP11" s="220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20"/>
      <c r="CD11" s="220"/>
      <c r="CE11" s="220"/>
      <c r="CF11" s="220"/>
      <c r="CG11" s="220"/>
      <c r="CH11" s="220"/>
      <c r="CI11" s="220"/>
      <c r="CJ11" s="220"/>
      <c r="CK11" s="220"/>
      <c r="CL11" s="220"/>
      <c r="CM11" s="220"/>
      <c r="CN11" s="220"/>
      <c r="CO11" s="220"/>
      <c r="CP11" s="220"/>
      <c r="CQ11" s="220"/>
      <c r="CR11" s="220"/>
      <c r="CS11" s="220"/>
      <c r="CT11" s="220"/>
      <c r="CU11" s="220"/>
      <c r="CV11" s="220"/>
      <c r="CW11" s="220"/>
      <c r="CX11" s="220"/>
      <c r="CY11" s="220"/>
      <c r="CZ11" s="220"/>
      <c r="DA11" s="220"/>
    </row>
    <row r="12" spans="1:105" ht="15.75">
      <c r="A12" s="259">
        <v>4</v>
      </c>
      <c r="B12" s="213" t="s">
        <v>15</v>
      </c>
      <c r="C12" s="256">
        <f t="shared" si="1"/>
        <v>3377.9</v>
      </c>
      <c r="D12" s="209">
        <v>160.8</v>
      </c>
      <c r="E12" s="209">
        <v>3538.7</v>
      </c>
      <c r="F12" s="209">
        <v>3538.7</v>
      </c>
      <c r="G12" s="257">
        <v>408.54</v>
      </c>
      <c r="H12" s="162">
        <f t="shared" si="2"/>
        <v>417.53</v>
      </c>
      <c r="I12" s="158">
        <f>P12*D12+T12</f>
        <v>10.49</v>
      </c>
      <c r="J12" s="158">
        <f>P12*C12+U12+R12</f>
        <v>407.04</v>
      </c>
      <c r="K12" s="258">
        <v>131</v>
      </c>
      <c r="L12" s="172">
        <v>0.03</v>
      </c>
      <c r="M12" s="161">
        <v>410</v>
      </c>
      <c r="N12" s="172">
        <f t="shared" si="5"/>
        <v>3948.7</v>
      </c>
      <c r="O12" s="172">
        <f t="shared" si="6"/>
        <v>12.3</v>
      </c>
      <c r="P12" s="193">
        <f t="shared" si="7"/>
        <v>0.003476</v>
      </c>
      <c r="Q12" s="258">
        <v>51</v>
      </c>
      <c r="R12" s="258">
        <v>59.19</v>
      </c>
      <c r="S12" s="194">
        <f t="shared" si="8"/>
        <v>80</v>
      </c>
      <c r="T12" s="251">
        <v>9.928</v>
      </c>
      <c r="U12" s="162">
        <f t="shared" si="9"/>
        <v>336.11</v>
      </c>
      <c r="V12" s="163">
        <f t="shared" si="10"/>
        <v>4.2</v>
      </c>
      <c r="W12" s="219"/>
      <c r="X12" s="199" t="s">
        <v>15</v>
      </c>
      <c r="Y12" s="196">
        <v>14.34</v>
      </c>
      <c r="Z12" s="197">
        <f t="shared" si="11"/>
        <v>5836.95</v>
      </c>
      <c r="AA12" s="179">
        <f>AC12*J12/H12</f>
        <v>21.511</v>
      </c>
      <c r="AB12" s="179">
        <f>AC12*I12/H12</f>
        <v>0.554</v>
      </c>
      <c r="AC12" s="179">
        <v>22.065</v>
      </c>
      <c r="AD12" s="197">
        <v>991.2</v>
      </c>
      <c r="AE12" s="158">
        <f t="shared" si="14"/>
        <v>21321.7</v>
      </c>
      <c r="AF12" s="158">
        <f t="shared" si="15"/>
        <v>27158.65</v>
      </c>
      <c r="AG12" s="208">
        <f t="shared" si="16"/>
        <v>66.72</v>
      </c>
      <c r="AH12" s="198">
        <f t="shared" si="17"/>
        <v>66.72</v>
      </c>
      <c r="AI12" s="199" t="s">
        <v>15</v>
      </c>
      <c r="AJ12" s="170">
        <v>1590.78</v>
      </c>
      <c r="AK12" s="165">
        <f t="shared" si="18"/>
        <v>881.29</v>
      </c>
      <c r="AL12" s="165">
        <f t="shared" si="19"/>
        <v>150.43</v>
      </c>
      <c r="AM12" s="164">
        <f t="shared" si="20"/>
        <v>1031.72</v>
      </c>
      <c r="AN12" s="161">
        <f t="shared" si="21"/>
        <v>98.35</v>
      </c>
      <c r="AO12" s="222">
        <v>0</v>
      </c>
      <c r="AP12" s="159">
        <f>AO12-AQ12</f>
        <v>0</v>
      </c>
      <c r="AQ12" s="159">
        <f>(AX12+AY12)*D12</f>
        <v>0</v>
      </c>
      <c r="AR12" s="184">
        <v>100</v>
      </c>
      <c r="AS12" s="184">
        <f t="shared" si="24"/>
        <v>89.61684</v>
      </c>
      <c r="AT12" s="185">
        <f t="shared" si="25"/>
        <v>10.38316</v>
      </c>
      <c r="AU12" s="186">
        <f t="shared" si="26"/>
        <v>0</v>
      </c>
      <c r="AV12" s="186">
        <f t="shared" si="27"/>
        <v>0</v>
      </c>
      <c r="AW12" s="207">
        <f t="shared" si="28"/>
        <v>0</v>
      </c>
      <c r="AX12" s="176">
        <f t="shared" si="29"/>
        <v>0</v>
      </c>
      <c r="AY12" s="176">
        <f t="shared" si="30"/>
        <v>0</v>
      </c>
      <c r="AZ12" s="199" t="s">
        <v>15</v>
      </c>
      <c r="BA12" s="175"/>
      <c r="BB12" s="165">
        <v>991.2</v>
      </c>
      <c r="BC12" s="165">
        <f t="shared" si="31"/>
        <v>0</v>
      </c>
      <c r="BD12" s="165">
        <f t="shared" si="0"/>
        <v>0</v>
      </c>
      <c r="BE12" s="159">
        <f t="shared" si="32"/>
        <v>21.511</v>
      </c>
      <c r="BF12" s="159">
        <f t="shared" si="33"/>
        <v>0.554</v>
      </c>
      <c r="BG12" s="159">
        <f t="shared" si="34"/>
        <v>22.065</v>
      </c>
      <c r="BH12" s="165">
        <f t="shared" si="35"/>
        <v>0</v>
      </c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  <c r="BY12" s="157"/>
      <c r="BZ12" s="157"/>
      <c r="CA12" s="157"/>
      <c r="CB12" s="157"/>
      <c r="CC12" s="157"/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7"/>
      <c r="CP12" s="157"/>
      <c r="CQ12" s="157"/>
      <c r="CR12" s="157"/>
      <c r="CS12" s="157"/>
      <c r="CT12" s="157"/>
      <c r="CU12" s="157"/>
      <c r="CV12" s="157"/>
      <c r="CW12" s="157"/>
      <c r="CX12" s="157"/>
      <c r="CY12" s="157"/>
      <c r="CZ12" s="157"/>
      <c r="DA12" s="157"/>
    </row>
    <row r="13" spans="1:105" ht="18" customHeight="1">
      <c r="A13" s="259">
        <v>5</v>
      </c>
      <c r="B13" s="213" t="s">
        <v>16</v>
      </c>
      <c r="C13" s="256">
        <f t="shared" si="1"/>
        <v>3833.1</v>
      </c>
      <c r="D13" s="209"/>
      <c r="E13" s="209">
        <v>3833.1</v>
      </c>
      <c r="F13" s="209">
        <v>3833.1</v>
      </c>
      <c r="G13" s="257">
        <v>339.01</v>
      </c>
      <c r="H13" s="162">
        <f t="shared" si="2"/>
        <v>346.47</v>
      </c>
      <c r="I13" s="158">
        <f t="shared" si="3"/>
        <v>0</v>
      </c>
      <c r="J13" s="158">
        <f>P13*C13+U13+R13</f>
        <v>346.47</v>
      </c>
      <c r="K13" s="258">
        <v>164</v>
      </c>
      <c r="L13" s="172">
        <v>0.03</v>
      </c>
      <c r="M13" s="161">
        <v>425</v>
      </c>
      <c r="N13" s="172">
        <f t="shared" si="5"/>
        <v>4258.1</v>
      </c>
      <c r="O13" s="172">
        <f t="shared" si="6"/>
        <v>12.75</v>
      </c>
      <c r="P13" s="193">
        <f t="shared" si="7"/>
        <v>0.003326</v>
      </c>
      <c r="Q13" s="258">
        <v>56</v>
      </c>
      <c r="R13" s="258">
        <v>65</v>
      </c>
      <c r="S13" s="194">
        <f t="shared" si="8"/>
        <v>108</v>
      </c>
      <c r="T13" s="251"/>
      <c r="U13" s="162">
        <f t="shared" si="9"/>
        <v>268.72</v>
      </c>
      <c r="V13" s="163">
        <f t="shared" si="10"/>
        <v>2.49</v>
      </c>
      <c r="W13" s="219"/>
      <c r="X13" s="199" t="s">
        <v>16</v>
      </c>
      <c r="Y13" s="196">
        <v>14.34</v>
      </c>
      <c r="Z13" s="197">
        <f t="shared" si="11"/>
        <v>4968.38</v>
      </c>
      <c r="AA13" s="179">
        <f t="shared" si="12"/>
        <v>20.112</v>
      </c>
      <c r="AB13" s="179">
        <f t="shared" si="13"/>
        <v>0</v>
      </c>
      <c r="AC13" s="179">
        <v>20.112</v>
      </c>
      <c r="AD13" s="197">
        <v>991.2</v>
      </c>
      <c r="AE13" s="158">
        <f t="shared" si="14"/>
        <v>19935.01</v>
      </c>
      <c r="AF13" s="158">
        <f t="shared" si="15"/>
        <v>24903.39</v>
      </c>
      <c r="AG13" s="208">
        <f t="shared" si="16"/>
        <v>71.88</v>
      </c>
      <c r="AH13" s="198">
        <f t="shared" si="17"/>
        <v>71.88</v>
      </c>
      <c r="AI13" s="199" t="s">
        <v>16</v>
      </c>
      <c r="AJ13" s="170">
        <v>1590.78</v>
      </c>
      <c r="AK13" s="165">
        <f t="shared" si="18"/>
        <v>0</v>
      </c>
      <c r="AL13" s="165">
        <f t="shared" si="19"/>
        <v>0</v>
      </c>
      <c r="AM13" s="164">
        <f t="shared" si="20"/>
        <v>0</v>
      </c>
      <c r="AN13" s="161" t="e">
        <f t="shared" si="21"/>
        <v>#DIV/0!</v>
      </c>
      <c r="AO13" s="222">
        <v>0</v>
      </c>
      <c r="AP13" s="159">
        <f t="shared" si="22"/>
        <v>0</v>
      </c>
      <c r="AQ13" s="159">
        <f t="shared" si="23"/>
        <v>0</v>
      </c>
      <c r="AR13" s="184">
        <v>100</v>
      </c>
      <c r="AS13" s="184">
        <f t="shared" si="24"/>
        <v>90.01902</v>
      </c>
      <c r="AT13" s="185">
        <f t="shared" si="25"/>
        <v>9.98098</v>
      </c>
      <c r="AU13" s="186">
        <f t="shared" si="26"/>
        <v>0</v>
      </c>
      <c r="AV13" s="186">
        <f t="shared" si="27"/>
        <v>0</v>
      </c>
      <c r="AW13" s="207">
        <f t="shared" si="28"/>
        <v>0</v>
      </c>
      <c r="AX13" s="176">
        <f t="shared" si="29"/>
        <v>0</v>
      </c>
      <c r="AY13" s="176">
        <f t="shared" si="30"/>
        <v>0</v>
      </c>
      <c r="AZ13" s="199" t="s">
        <v>16</v>
      </c>
      <c r="BA13" s="175"/>
      <c r="BB13" s="165">
        <v>991.2</v>
      </c>
      <c r="BC13" s="165">
        <f t="shared" si="31"/>
        <v>0</v>
      </c>
      <c r="BD13" s="165">
        <f t="shared" si="0"/>
        <v>0</v>
      </c>
      <c r="BE13" s="159">
        <f t="shared" si="32"/>
        <v>20.112</v>
      </c>
      <c r="BF13" s="159">
        <f t="shared" si="33"/>
        <v>0</v>
      </c>
      <c r="BG13" s="159">
        <f t="shared" si="34"/>
        <v>20.112</v>
      </c>
      <c r="BH13" s="165">
        <f t="shared" si="35"/>
        <v>0</v>
      </c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  <c r="BY13" s="157"/>
      <c r="BZ13" s="157"/>
      <c r="CA13" s="157"/>
      <c r="CB13" s="157"/>
      <c r="CC13" s="157"/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7"/>
      <c r="CP13" s="157"/>
      <c r="CQ13" s="157"/>
      <c r="CR13" s="157"/>
      <c r="CS13" s="157"/>
      <c r="CT13" s="157"/>
      <c r="CU13" s="157"/>
      <c r="CV13" s="157"/>
      <c r="CW13" s="157"/>
      <c r="CX13" s="157"/>
      <c r="CY13" s="157"/>
      <c r="CZ13" s="157"/>
      <c r="DA13" s="157"/>
    </row>
    <row r="14" spans="1:105" ht="15.75">
      <c r="A14" s="259">
        <v>6</v>
      </c>
      <c r="B14" s="213" t="s">
        <v>17</v>
      </c>
      <c r="C14" s="256">
        <f t="shared" si="1"/>
        <v>3126.5</v>
      </c>
      <c r="D14" s="209">
        <v>407.2</v>
      </c>
      <c r="E14" s="209">
        <v>3533.7</v>
      </c>
      <c r="F14" s="209">
        <v>3533.7</v>
      </c>
      <c r="G14" s="257">
        <v>192.2</v>
      </c>
      <c r="H14" s="162">
        <f t="shared" si="2"/>
        <v>196.43</v>
      </c>
      <c r="I14" s="158">
        <f t="shared" si="3"/>
        <v>11.76</v>
      </c>
      <c r="J14" s="158">
        <f t="shared" si="4"/>
        <v>184.68</v>
      </c>
      <c r="K14" s="258">
        <v>118</v>
      </c>
      <c r="L14" s="172">
        <v>0.03</v>
      </c>
      <c r="M14" s="161">
        <v>313.9</v>
      </c>
      <c r="N14" s="172">
        <f t="shared" si="5"/>
        <v>3847.6</v>
      </c>
      <c r="O14" s="172">
        <f t="shared" si="6"/>
        <v>9.42</v>
      </c>
      <c r="P14" s="193">
        <f t="shared" si="7"/>
        <v>0.002666</v>
      </c>
      <c r="Q14" s="258">
        <v>46</v>
      </c>
      <c r="R14" s="258">
        <v>78.2</v>
      </c>
      <c r="S14" s="194">
        <f t="shared" si="8"/>
        <v>72</v>
      </c>
      <c r="T14" s="251">
        <v>10.67</v>
      </c>
      <c r="U14" s="162">
        <f t="shared" si="9"/>
        <v>98.14</v>
      </c>
      <c r="V14" s="163">
        <f t="shared" si="10"/>
        <v>1.36</v>
      </c>
      <c r="W14" s="219"/>
      <c r="X14" s="199" t="s">
        <v>17</v>
      </c>
      <c r="Y14" s="196">
        <v>14.34</v>
      </c>
      <c r="Z14" s="197">
        <f t="shared" si="11"/>
        <v>2648.31</v>
      </c>
      <c r="AA14" s="179">
        <f t="shared" si="12"/>
        <v>10.528</v>
      </c>
      <c r="AB14" s="179">
        <f t="shared" si="13"/>
        <v>0.67</v>
      </c>
      <c r="AC14" s="179">
        <v>11.198</v>
      </c>
      <c r="AD14" s="197">
        <v>991.2</v>
      </c>
      <c r="AE14" s="158">
        <f t="shared" si="14"/>
        <v>10435.35</v>
      </c>
      <c r="AF14" s="158">
        <f t="shared" si="15"/>
        <v>13083.66</v>
      </c>
      <c r="AG14" s="208">
        <f t="shared" si="16"/>
        <v>70.85</v>
      </c>
      <c r="AH14" s="198">
        <f t="shared" si="17"/>
        <v>70.85</v>
      </c>
      <c r="AI14" s="199" t="s">
        <v>17</v>
      </c>
      <c r="AJ14" s="170">
        <v>1590.78</v>
      </c>
      <c r="AK14" s="165">
        <f t="shared" si="18"/>
        <v>1065.82</v>
      </c>
      <c r="AL14" s="165">
        <f t="shared" si="19"/>
        <v>168.64</v>
      </c>
      <c r="AM14" s="164">
        <f t="shared" si="20"/>
        <v>1234.46</v>
      </c>
      <c r="AN14" s="161">
        <f t="shared" si="21"/>
        <v>104.97</v>
      </c>
      <c r="AO14" s="222">
        <v>0</v>
      </c>
      <c r="AP14" s="159">
        <f t="shared" si="22"/>
        <v>0</v>
      </c>
      <c r="AQ14" s="159">
        <f t="shared" si="23"/>
        <v>0</v>
      </c>
      <c r="AR14" s="184">
        <v>100</v>
      </c>
      <c r="AS14" s="184">
        <f t="shared" si="24"/>
        <v>91.84167</v>
      </c>
      <c r="AT14" s="185">
        <f t="shared" si="25"/>
        <v>8.15833</v>
      </c>
      <c r="AU14" s="186">
        <f t="shared" si="26"/>
        <v>0</v>
      </c>
      <c r="AV14" s="186">
        <f t="shared" si="27"/>
        <v>0</v>
      </c>
      <c r="AW14" s="207">
        <f t="shared" si="28"/>
        <v>0</v>
      </c>
      <c r="AX14" s="176">
        <f t="shared" si="29"/>
        <v>0</v>
      </c>
      <c r="AY14" s="176">
        <f t="shared" si="30"/>
        <v>0</v>
      </c>
      <c r="AZ14" s="199" t="s">
        <v>17</v>
      </c>
      <c r="BA14" s="175"/>
      <c r="BB14" s="165">
        <v>991.2</v>
      </c>
      <c r="BC14" s="165">
        <f t="shared" si="31"/>
        <v>0</v>
      </c>
      <c r="BD14" s="165">
        <f t="shared" si="0"/>
        <v>0</v>
      </c>
      <c r="BE14" s="159">
        <f t="shared" si="32"/>
        <v>10.528</v>
      </c>
      <c r="BF14" s="159">
        <f t="shared" si="33"/>
        <v>0.67</v>
      </c>
      <c r="BG14" s="159">
        <f t="shared" si="34"/>
        <v>11.198</v>
      </c>
      <c r="BH14" s="165">
        <f t="shared" si="35"/>
        <v>0</v>
      </c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  <c r="BY14" s="157"/>
      <c r="BZ14" s="157"/>
      <c r="CA14" s="157"/>
      <c r="CB14" s="157"/>
      <c r="CC14" s="157"/>
      <c r="CD14" s="157"/>
      <c r="CE14" s="157"/>
      <c r="CF14" s="157"/>
      <c r="CG14" s="157"/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</row>
    <row r="15" spans="1:105" ht="15.75">
      <c r="A15" s="259">
        <v>7</v>
      </c>
      <c r="B15" s="213" t="s">
        <v>18</v>
      </c>
      <c r="C15" s="256">
        <f t="shared" si="1"/>
        <v>3415.5</v>
      </c>
      <c r="D15" s="209">
        <v>41.3</v>
      </c>
      <c r="E15" s="209">
        <v>3456.8</v>
      </c>
      <c r="F15" s="209">
        <v>3456.8</v>
      </c>
      <c r="G15" s="257">
        <v>396.54</v>
      </c>
      <c r="H15" s="162">
        <f t="shared" si="2"/>
        <v>405.26</v>
      </c>
      <c r="I15" s="158">
        <f t="shared" si="3"/>
        <v>0.28</v>
      </c>
      <c r="J15" s="158">
        <f t="shared" si="4"/>
        <v>404.98</v>
      </c>
      <c r="K15" s="258">
        <v>129</v>
      </c>
      <c r="L15" s="172">
        <v>0.03</v>
      </c>
      <c r="M15" s="161">
        <v>324</v>
      </c>
      <c r="N15" s="172">
        <f t="shared" si="5"/>
        <v>3780.8</v>
      </c>
      <c r="O15" s="172">
        <f t="shared" si="6"/>
        <v>9.72</v>
      </c>
      <c r="P15" s="193">
        <f t="shared" si="7"/>
        <v>0.002812</v>
      </c>
      <c r="Q15" s="258">
        <v>70</v>
      </c>
      <c r="R15" s="258">
        <v>95.31</v>
      </c>
      <c r="S15" s="194">
        <f t="shared" si="8"/>
        <v>59</v>
      </c>
      <c r="T15" s="251">
        <v>0.161</v>
      </c>
      <c r="U15" s="162">
        <f t="shared" si="9"/>
        <v>300.07</v>
      </c>
      <c r="V15" s="163">
        <f t="shared" si="10"/>
        <v>5.09</v>
      </c>
      <c r="W15" s="219"/>
      <c r="X15" s="199" t="s">
        <v>18</v>
      </c>
      <c r="Y15" s="196">
        <v>14.34</v>
      </c>
      <c r="Z15" s="197">
        <f t="shared" si="11"/>
        <v>5807.41</v>
      </c>
      <c r="AA15" s="179">
        <f t="shared" si="12"/>
        <v>23.009</v>
      </c>
      <c r="AB15" s="179">
        <f t="shared" si="13"/>
        <v>0.016</v>
      </c>
      <c r="AC15" s="179">
        <v>23.025</v>
      </c>
      <c r="AD15" s="197">
        <v>991.2</v>
      </c>
      <c r="AE15" s="158">
        <f t="shared" si="14"/>
        <v>22806.52</v>
      </c>
      <c r="AF15" s="158">
        <f t="shared" si="15"/>
        <v>28613.93</v>
      </c>
      <c r="AG15" s="208">
        <f t="shared" si="16"/>
        <v>70.66</v>
      </c>
      <c r="AH15" s="198">
        <f t="shared" si="17"/>
        <v>70.66</v>
      </c>
      <c r="AI15" s="199" t="s">
        <v>18</v>
      </c>
      <c r="AJ15" s="170">
        <v>1590.78</v>
      </c>
      <c r="AK15" s="165">
        <f t="shared" si="18"/>
        <v>25.45</v>
      </c>
      <c r="AL15" s="165">
        <f t="shared" si="19"/>
        <v>4.02</v>
      </c>
      <c r="AM15" s="164">
        <f t="shared" si="20"/>
        <v>29.47</v>
      </c>
      <c r="AN15" s="161">
        <f t="shared" si="21"/>
        <v>105.25</v>
      </c>
      <c r="AO15" s="222">
        <v>0</v>
      </c>
      <c r="AP15" s="159">
        <f t="shared" si="22"/>
        <v>0</v>
      </c>
      <c r="AQ15" s="159">
        <f t="shared" si="23"/>
        <v>0</v>
      </c>
      <c r="AR15" s="184">
        <v>100</v>
      </c>
      <c r="AS15" s="184">
        <f t="shared" si="24"/>
        <v>91.43039</v>
      </c>
      <c r="AT15" s="185">
        <f t="shared" si="25"/>
        <v>8.56961</v>
      </c>
      <c r="AU15" s="186">
        <f t="shared" si="26"/>
        <v>0</v>
      </c>
      <c r="AV15" s="186">
        <f t="shared" si="27"/>
        <v>0</v>
      </c>
      <c r="AW15" s="207">
        <f t="shared" si="28"/>
        <v>0</v>
      </c>
      <c r="AX15" s="176">
        <f t="shared" si="29"/>
        <v>0</v>
      </c>
      <c r="AY15" s="176">
        <f t="shared" si="30"/>
        <v>0</v>
      </c>
      <c r="AZ15" s="199" t="s">
        <v>18</v>
      </c>
      <c r="BA15" s="175"/>
      <c r="BB15" s="165">
        <v>991.2</v>
      </c>
      <c r="BC15" s="165">
        <f t="shared" si="31"/>
        <v>0</v>
      </c>
      <c r="BD15" s="165">
        <f t="shared" si="0"/>
        <v>0</v>
      </c>
      <c r="BE15" s="159">
        <f t="shared" si="32"/>
        <v>23.009</v>
      </c>
      <c r="BF15" s="159">
        <f t="shared" si="33"/>
        <v>0.016</v>
      </c>
      <c r="BG15" s="159">
        <f t="shared" si="34"/>
        <v>23.025</v>
      </c>
      <c r="BH15" s="165">
        <f t="shared" si="35"/>
        <v>0</v>
      </c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  <c r="BY15" s="157"/>
      <c r="BZ15" s="157"/>
      <c r="CA15" s="157"/>
      <c r="CB15" s="157"/>
      <c r="CC15" s="157"/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7"/>
      <c r="CP15" s="157"/>
      <c r="CQ15" s="157"/>
      <c r="CR15" s="157"/>
      <c r="CS15" s="157"/>
      <c r="CT15" s="157"/>
      <c r="CU15" s="157"/>
      <c r="CV15" s="157"/>
      <c r="CW15" s="157"/>
      <c r="CX15" s="157"/>
      <c r="CY15" s="157"/>
      <c r="CZ15" s="157"/>
      <c r="DA15" s="157"/>
    </row>
    <row r="16" spans="1:105" ht="15.75">
      <c r="A16" s="259">
        <v>8</v>
      </c>
      <c r="B16" s="213" t="s">
        <v>19</v>
      </c>
      <c r="C16" s="256">
        <f t="shared" si="1"/>
        <v>3125.7</v>
      </c>
      <c r="D16" s="209">
        <v>360.5</v>
      </c>
      <c r="E16" s="209">
        <v>3486.2</v>
      </c>
      <c r="F16" s="209">
        <v>3486.2</v>
      </c>
      <c r="G16" s="257">
        <v>275.46</v>
      </c>
      <c r="H16" s="162">
        <f t="shared" si="2"/>
        <v>281.52</v>
      </c>
      <c r="I16" s="158">
        <f>P16*D16+T16</f>
        <v>13.38</v>
      </c>
      <c r="J16" s="158">
        <f t="shared" si="4"/>
        <v>268.13</v>
      </c>
      <c r="K16" s="258">
        <v>137</v>
      </c>
      <c r="L16" s="172">
        <v>0.03</v>
      </c>
      <c r="M16" s="161">
        <v>308</v>
      </c>
      <c r="N16" s="172">
        <f t="shared" si="5"/>
        <v>3794.2</v>
      </c>
      <c r="O16" s="172">
        <f t="shared" si="6"/>
        <v>9.24</v>
      </c>
      <c r="P16" s="193">
        <f t="shared" si="7"/>
        <v>0.00265</v>
      </c>
      <c r="Q16" s="258">
        <v>63</v>
      </c>
      <c r="R16" s="258">
        <v>64.21</v>
      </c>
      <c r="S16" s="194">
        <f t="shared" si="8"/>
        <v>74</v>
      </c>
      <c r="T16" s="251">
        <v>12.426</v>
      </c>
      <c r="U16" s="162">
        <f t="shared" si="9"/>
        <v>195.64</v>
      </c>
      <c r="V16" s="163">
        <f t="shared" si="10"/>
        <v>2.64</v>
      </c>
      <c r="W16" s="219"/>
      <c r="X16" s="199" t="s">
        <v>19</v>
      </c>
      <c r="Y16" s="196">
        <v>14.34</v>
      </c>
      <c r="Z16" s="197">
        <f t="shared" si="11"/>
        <v>3844.98</v>
      </c>
      <c r="AA16" s="179">
        <f t="shared" si="12"/>
        <v>15.515</v>
      </c>
      <c r="AB16" s="179">
        <f t="shared" si="13"/>
        <v>0.774</v>
      </c>
      <c r="AC16" s="179">
        <v>16.29</v>
      </c>
      <c r="AD16" s="197">
        <v>991.2</v>
      </c>
      <c r="AE16" s="158">
        <f t="shared" si="14"/>
        <v>15378.47</v>
      </c>
      <c r="AF16" s="158">
        <f t="shared" si="15"/>
        <v>19223.45</v>
      </c>
      <c r="AG16" s="208">
        <f t="shared" si="16"/>
        <v>71.7</v>
      </c>
      <c r="AH16" s="198">
        <f t="shared" si="17"/>
        <v>71.69</v>
      </c>
      <c r="AI16" s="199" t="s">
        <v>19</v>
      </c>
      <c r="AJ16" s="170">
        <v>1590.78</v>
      </c>
      <c r="AK16" s="165">
        <f t="shared" si="18"/>
        <v>1231.26</v>
      </c>
      <c r="AL16" s="165">
        <f t="shared" si="19"/>
        <v>191.87</v>
      </c>
      <c r="AM16" s="164">
        <f t="shared" si="20"/>
        <v>1423.13</v>
      </c>
      <c r="AN16" s="161">
        <f t="shared" si="21"/>
        <v>106.36</v>
      </c>
      <c r="AO16" s="222">
        <v>0</v>
      </c>
      <c r="AP16" s="159">
        <f t="shared" si="22"/>
        <v>0</v>
      </c>
      <c r="AQ16" s="159">
        <f t="shared" si="23"/>
        <v>0</v>
      </c>
      <c r="AR16" s="184">
        <v>100</v>
      </c>
      <c r="AS16" s="184">
        <f t="shared" si="24"/>
        <v>91.88235</v>
      </c>
      <c r="AT16" s="185">
        <f t="shared" si="25"/>
        <v>8.11765</v>
      </c>
      <c r="AU16" s="186">
        <f t="shared" si="26"/>
        <v>0</v>
      </c>
      <c r="AV16" s="186">
        <f t="shared" si="27"/>
        <v>0</v>
      </c>
      <c r="AW16" s="207">
        <f t="shared" si="28"/>
        <v>0</v>
      </c>
      <c r="AX16" s="176">
        <f t="shared" si="29"/>
        <v>0</v>
      </c>
      <c r="AY16" s="176">
        <f t="shared" si="30"/>
        <v>0</v>
      </c>
      <c r="AZ16" s="199" t="s">
        <v>19</v>
      </c>
      <c r="BA16" s="175"/>
      <c r="BB16" s="165">
        <v>991.2</v>
      </c>
      <c r="BC16" s="165">
        <f t="shared" si="31"/>
        <v>0</v>
      </c>
      <c r="BD16" s="165">
        <f t="shared" si="0"/>
        <v>0</v>
      </c>
      <c r="BE16" s="159">
        <f t="shared" si="32"/>
        <v>15.515</v>
      </c>
      <c r="BF16" s="159">
        <f t="shared" si="33"/>
        <v>0.774</v>
      </c>
      <c r="BG16" s="159">
        <f t="shared" si="34"/>
        <v>16.289</v>
      </c>
      <c r="BH16" s="165">
        <f t="shared" si="35"/>
        <v>0</v>
      </c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  <c r="BY16" s="157"/>
      <c r="BZ16" s="157"/>
      <c r="CA16" s="157"/>
      <c r="CB16" s="157"/>
      <c r="CC16" s="157"/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7"/>
      <c r="CP16" s="157"/>
      <c r="CQ16" s="157"/>
      <c r="CR16" s="157"/>
      <c r="CS16" s="157"/>
      <c r="CT16" s="157"/>
      <c r="CU16" s="157"/>
      <c r="CV16" s="157"/>
      <c r="CW16" s="157"/>
      <c r="CX16" s="157"/>
      <c r="CY16" s="157"/>
      <c r="CZ16" s="157"/>
      <c r="DA16" s="157"/>
    </row>
    <row r="17" spans="1:105" ht="15.75">
      <c r="A17" s="259">
        <v>9</v>
      </c>
      <c r="B17" s="213" t="s">
        <v>20</v>
      </c>
      <c r="C17" s="256">
        <f t="shared" si="1"/>
        <v>3858.3</v>
      </c>
      <c r="D17" s="209"/>
      <c r="E17" s="209">
        <v>3858.3</v>
      </c>
      <c r="F17" s="209">
        <v>3858.3</v>
      </c>
      <c r="G17" s="257">
        <v>304.69</v>
      </c>
      <c r="H17" s="162">
        <f t="shared" si="2"/>
        <v>311.39</v>
      </c>
      <c r="I17" s="158">
        <f t="shared" si="3"/>
        <v>0</v>
      </c>
      <c r="J17" s="158">
        <f t="shared" si="4"/>
        <v>311.39</v>
      </c>
      <c r="K17" s="258">
        <v>141</v>
      </c>
      <c r="L17" s="172">
        <v>0.03</v>
      </c>
      <c r="M17" s="161">
        <v>434</v>
      </c>
      <c r="N17" s="172">
        <f t="shared" si="5"/>
        <v>4292.3</v>
      </c>
      <c r="O17" s="172">
        <f t="shared" si="6"/>
        <v>13.02</v>
      </c>
      <c r="P17" s="193">
        <f t="shared" si="7"/>
        <v>0.003375</v>
      </c>
      <c r="Q17" s="258">
        <v>66</v>
      </c>
      <c r="R17" s="258">
        <v>110.27</v>
      </c>
      <c r="S17" s="194">
        <f t="shared" si="8"/>
        <v>75</v>
      </c>
      <c r="T17" s="251"/>
      <c r="U17" s="162">
        <f t="shared" si="9"/>
        <v>188.1</v>
      </c>
      <c r="V17" s="163">
        <f t="shared" si="10"/>
        <v>2.51</v>
      </c>
      <c r="W17" s="219"/>
      <c r="X17" s="199" t="s">
        <v>20</v>
      </c>
      <c r="Y17" s="196">
        <v>14.34</v>
      </c>
      <c r="Z17" s="197">
        <f t="shared" si="11"/>
        <v>4465.33</v>
      </c>
      <c r="AA17" s="179">
        <f t="shared" si="12"/>
        <v>17.945</v>
      </c>
      <c r="AB17" s="179">
        <f t="shared" si="13"/>
        <v>0</v>
      </c>
      <c r="AC17" s="179">
        <v>17.945</v>
      </c>
      <c r="AD17" s="197">
        <v>991.2</v>
      </c>
      <c r="AE17" s="158">
        <f t="shared" si="14"/>
        <v>17787.08</v>
      </c>
      <c r="AF17" s="158">
        <f t="shared" si="15"/>
        <v>22252.41</v>
      </c>
      <c r="AG17" s="208">
        <f t="shared" si="16"/>
        <v>71.46</v>
      </c>
      <c r="AH17" s="198">
        <f t="shared" si="17"/>
        <v>71.46</v>
      </c>
      <c r="AI17" s="199" t="s">
        <v>20</v>
      </c>
      <c r="AJ17" s="170">
        <v>1590.78</v>
      </c>
      <c r="AK17" s="165">
        <f t="shared" si="18"/>
        <v>0</v>
      </c>
      <c r="AL17" s="165">
        <f t="shared" si="19"/>
        <v>0</v>
      </c>
      <c r="AM17" s="164">
        <f t="shared" si="20"/>
        <v>0</v>
      </c>
      <c r="AN17" s="161" t="e">
        <f t="shared" si="21"/>
        <v>#DIV/0!</v>
      </c>
      <c r="AO17" s="222">
        <v>0</v>
      </c>
      <c r="AP17" s="159">
        <f t="shared" si="22"/>
        <v>0</v>
      </c>
      <c r="AQ17" s="159">
        <f t="shared" si="23"/>
        <v>0</v>
      </c>
      <c r="AR17" s="184">
        <v>100</v>
      </c>
      <c r="AS17" s="184">
        <f t="shared" si="24"/>
        <v>89.88887</v>
      </c>
      <c r="AT17" s="185">
        <f t="shared" si="25"/>
        <v>10.11113</v>
      </c>
      <c r="AU17" s="186">
        <f t="shared" si="26"/>
        <v>0</v>
      </c>
      <c r="AV17" s="186">
        <f t="shared" si="27"/>
        <v>0</v>
      </c>
      <c r="AW17" s="207">
        <f t="shared" si="28"/>
        <v>0</v>
      </c>
      <c r="AX17" s="176">
        <f t="shared" si="29"/>
        <v>0</v>
      </c>
      <c r="AY17" s="176">
        <f t="shared" si="30"/>
        <v>0</v>
      </c>
      <c r="AZ17" s="199" t="s">
        <v>20</v>
      </c>
      <c r="BA17" s="175"/>
      <c r="BB17" s="165">
        <v>991.2</v>
      </c>
      <c r="BC17" s="165">
        <f t="shared" si="31"/>
        <v>0</v>
      </c>
      <c r="BD17" s="165">
        <f t="shared" si="0"/>
        <v>0</v>
      </c>
      <c r="BE17" s="159">
        <f t="shared" si="32"/>
        <v>17.945</v>
      </c>
      <c r="BF17" s="159">
        <f t="shared" si="33"/>
        <v>0</v>
      </c>
      <c r="BG17" s="159">
        <f t="shared" si="34"/>
        <v>17.945</v>
      </c>
      <c r="BH17" s="165">
        <f t="shared" si="35"/>
        <v>0</v>
      </c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</row>
    <row r="18" spans="1:105" ht="15.75">
      <c r="A18" s="259">
        <v>10</v>
      </c>
      <c r="B18" s="213" t="s">
        <v>21</v>
      </c>
      <c r="C18" s="256">
        <f t="shared" si="1"/>
        <v>3223.4</v>
      </c>
      <c r="D18" s="209"/>
      <c r="E18" s="209">
        <v>3223.4</v>
      </c>
      <c r="F18" s="209">
        <v>3223.4</v>
      </c>
      <c r="G18" s="257">
        <v>323.88</v>
      </c>
      <c r="H18" s="162">
        <f t="shared" si="2"/>
        <v>331.01</v>
      </c>
      <c r="I18" s="158">
        <f t="shared" si="3"/>
        <v>0</v>
      </c>
      <c r="J18" s="158">
        <f t="shared" si="4"/>
        <v>331.01</v>
      </c>
      <c r="K18" s="258">
        <v>150</v>
      </c>
      <c r="L18" s="172">
        <v>0.03</v>
      </c>
      <c r="M18" s="161">
        <v>278.5</v>
      </c>
      <c r="N18" s="172">
        <f t="shared" si="5"/>
        <v>3501.9</v>
      </c>
      <c r="O18" s="172">
        <f t="shared" si="6"/>
        <v>8.36</v>
      </c>
      <c r="P18" s="193">
        <f t="shared" si="7"/>
        <v>0.002594</v>
      </c>
      <c r="Q18" s="258">
        <v>67</v>
      </c>
      <c r="R18" s="258">
        <v>66.93</v>
      </c>
      <c r="S18" s="194">
        <f t="shared" si="8"/>
        <v>83</v>
      </c>
      <c r="T18" s="251"/>
      <c r="U18" s="162">
        <f t="shared" si="9"/>
        <v>255.72</v>
      </c>
      <c r="V18" s="163">
        <f t="shared" si="10"/>
        <v>3.08</v>
      </c>
      <c r="W18" s="219"/>
      <c r="X18" s="199" t="s">
        <v>21</v>
      </c>
      <c r="Y18" s="196">
        <v>14.34</v>
      </c>
      <c r="Z18" s="197">
        <f t="shared" si="11"/>
        <v>4746.68</v>
      </c>
      <c r="AA18" s="179">
        <f t="shared" si="12"/>
        <v>18.978</v>
      </c>
      <c r="AB18" s="179">
        <f t="shared" si="13"/>
        <v>0</v>
      </c>
      <c r="AC18" s="179">
        <v>18.978</v>
      </c>
      <c r="AD18" s="197">
        <v>991.2</v>
      </c>
      <c r="AE18" s="158">
        <f t="shared" si="14"/>
        <v>18810.99</v>
      </c>
      <c r="AF18" s="158">
        <f t="shared" si="15"/>
        <v>23557.67</v>
      </c>
      <c r="AG18" s="208">
        <f t="shared" si="16"/>
        <v>71.17</v>
      </c>
      <c r="AH18" s="198">
        <f t="shared" si="17"/>
        <v>71.17</v>
      </c>
      <c r="AI18" s="199" t="s">
        <v>21</v>
      </c>
      <c r="AJ18" s="170">
        <v>1590.78</v>
      </c>
      <c r="AK18" s="165">
        <f t="shared" si="18"/>
        <v>0</v>
      </c>
      <c r="AL18" s="165">
        <f t="shared" si="19"/>
        <v>0</v>
      </c>
      <c r="AM18" s="164">
        <f t="shared" si="20"/>
        <v>0</v>
      </c>
      <c r="AN18" s="161" t="e">
        <f t="shared" si="21"/>
        <v>#DIV/0!</v>
      </c>
      <c r="AO18" s="222">
        <v>0</v>
      </c>
      <c r="AP18" s="159">
        <f t="shared" si="22"/>
        <v>0</v>
      </c>
      <c r="AQ18" s="159">
        <f t="shared" si="23"/>
        <v>0</v>
      </c>
      <c r="AR18" s="184">
        <v>100</v>
      </c>
      <c r="AS18" s="184">
        <f t="shared" si="24"/>
        <v>92.04717</v>
      </c>
      <c r="AT18" s="185">
        <f t="shared" si="25"/>
        <v>7.95283</v>
      </c>
      <c r="AU18" s="186">
        <f t="shared" si="26"/>
        <v>0</v>
      </c>
      <c r="AV18" s="186">
        <f t="shared" si="27"/>
        <v>0</v>
      </c>
      <c r="AW18" s="207">
        <f t="shared" si="28"/>
        <v>0</v>
      </c>
      <c r="AX18" s="176">
        <f t="shared" si="29"/>
        <v>0</v>
      </c>
      <c r="AY18" s="176">
        <f t="shared" si="30"/>
        <v>0</v>
      </c>
      <c r="AZ18" s="199" t="s">
        <v>21</v>
      </c>
      <c r="BA18" s="175"/>
      <c r="BB18" s="165">
        <v>991.2</v>
      </c>
      <c r="BC18" s="165">
        <f t="shared" si="31"/>
        <v>0</v>
      </c>
      <c r="BD18" s="165">
        <f t="shared" si="0"/>
        <v>0</v>
      </c>
      <c r="BE18" s="159">
        <f t="shared" si="32"/>
        <v>18.978</v>
      </c>
      <c r="BF18" s="159">
        <f t="shared" si="33"/>
        <v>0</v>
      </c>
      <c r="BG18" s="159">
        <f t="shared" si="34"/>
        <v>18.978</v>
      </c>
      <c r="BH18" s="165">
        <f t="shared" si="35"/>
        <v>0</v>
      </c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7"/>
      <c r="CP18" s="157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</row>
    <row r="19" spans="1:105" ht="15.75">
      <c r="A19" s="259">
        <v>11</v>
      </c>
      <c r="B19" s="213" t="s">
        <v>22</v>
      </c>
      <c r="C19" s="256">
        <f t="shared" si="1"/>
        <v>3466.8</v>
      </c>
      <c r="D19" s="209"/>
      <c r="E19" s="209">
        <v>3466.8</v>
      </c>
      <c r="F19" s="209">
        <v>3466.8</v>
      </c>
      <c r="G19" s="257">
        <v>353.09</v>
      </c>
      <c r="H19" s="162">
        <f t="shared" si="2"/>
        <v>360.86</v>
      </c>
      <c r="I19" s="158">
        <f t="shared" si="3"/>
        <v>0</v>
      </c>
      <c r="J19" s="158">
        <f t="shared" si="4"/>
        <v>360.86</v>
      </c>
      <c r="K19" s="258">
        <v>142</v>
      </c>
      <c r="L19" s="172">
        <v>0.03</v>
      </c>
      <c r="M19" s="161">
        <v>310.9</v>
      </c>
      <c r="N19" s="172">
        <f t="shared" si="5"/>
        <v>3777.7</v>
      </c>
      <c r="O19" s="172">
        <f t="shared" si="6"/>
        <v>9.33</v>
      </c>
      <c r="P19" s="193">
        <f t="shared" si="7"/>
        <v>0.002691</v>
      </c>
      <c r="Q19" s="258">
        <v>51</v>
      </c>
      <c r="R19" s="258">
        <v>60.83</v>
      </c>
      <c r="S19" s="194">
        <f t="shared" si="8"/>
        <v>91</v>
      </c>
      <c r="T19" s="251"/>
      <c r="U19" s="162">
        <f t="shared" si="9"/>
        <v>290.7</v>
      </c>
      <c r="V19" s="163">
        <f t="shared" si="10"/>
        <v>3.19</v>
      </c>
      <c r="W19" s="219"/>
      <c r="X19" s="199" t="s">
        <v>22</v>
      </c>
      <c r="Y19" s="196">
        <v>14.34</v>
      </c>
      <c r="Z19" s="197">
        <f t="shared" si="11"/>
        <v>5174.73</v>
      </c>
      <c r="AA19" s="179">
        <f t="shared" si="12"/>
        <v>23.241</v>
      </c>
      <c r="AB19" s="179">
        <f t="shared" si="13"/>
        <v>0</v>
      </c>
      <c r="AC19" s="179">
        <v>23.241</v>
      </c>
      <c r="AD19" s="197">
        <v>991.2</v>
      </c>
      <c r="AE19" s="158">
        <f t="shared" si="14"/>
        <v>23036.48</v>
      </c>
      <c r="AF19" s="158">
        <f t="shared" si="15"/>
        <v>28211.21</v>
      </c>
      <c r="AG19" s="208">
        <f t="shared" si="16"/>
        <v>78.18</v>
      </c>
      <c r="AH19" s="198">
        <f t="shared" si="17"/>
        <v>78.18</v>
      </c>
      <c r="AI19" s="199" t="s">
        <v>22</v>
      </c>
      <c r="AJ19" s="170">
        <v>1590.78</v>
      </c>
      <c r="AK19" s="165">
        <f t="shared" si="18"/>
        <v>0</v>
      </c>
      <c r="AL19" s="165">
        <f t="shared" si="19"/>
        <v>0</v>
      </c>
      <c r="AM19" s="164">
        <f t="shared" si="20"/>
        <v>0</v>
      </c>
      <c r="AN19" s="161" t="e">
        <f t="shared" si="21"/>
        <v>#DIV/0!</v>
      </c>
      <c r="AO19" s="222">
        <v>0</v>
      </c>
      <c r="AP19" s="159">
        <f t="shared" si="22"/>
        <v>0</v>
      </c>
      <c r="AQ19" s="159">
        <f t="shared" si="23"/>
        <v>0</v>
      </c>
      <c r="AR19" s="184">
        <v>100</v>
      </c>
      <c r="AS19" s="184">
        <f t="shared" si="24"/>
        <v>91.77012</v>
      </c>
      <c r="AT19" s="185">
        <f t="shared" si="25"/>
        <v>8.22988</v>
      </c>
      <c r="AU19" s="186">
        <f t="shared" si="26"/>
        <v>0</v>
      </c>
      <c r="AV19" s="186">
        <f t="shared" si="27"/>
        <v>0</v>
      </c>
      <c r="AW19" s="207">
        <f t="shared" si="28"/>
        <v>0</v>
      </c>
      <c r="AX19" s="176">
        <f t="shared" si="29"/>
        <v>0</v>
      </c>
      <c r="AY19" s="176">
        <f t="shared" si="30"/>
        <v>0</v>
      </c>
      <c r="AZ19" s="199" t="s">
        <v>22</v>
      </c>
      <c r="BA19" s="175"/>
      <c r="BB19" s="165">
        <v>991.2</v>
      </c>
      <c r="BC19" s="165">
        <f t="shared" si="31"/>
        <v>0</v>
      </c>
      <c r="BD19" s="165">
        <f t="shared" si="0"/>
        <v>0</v>
      </c>
      <c r="BE19" s="159">
        <f t="shared" si="32"/>
        <v>23.241</v>
      </c>
      <c r="BF19" s="159">
        <f t="shared" si="33"/>
        <v>0</v>
      </c>
      <c r="BG19" s="159">
        <f t="shared" si="34"/>
        <v>23.241</v>
      </c>
      <c r="BH19" s="165">
        <f t="shared" si="35"/>
        <v>0</v>
      </c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7"/>
      <c r="CL19" s="157"/>
      <c r="CM19" s="157"/>
      <c r="CN19" s="157"/>
      <c r="CO19" s="157"/>
      <c r="CP19" s="157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</row>
    <row r="20" spans="1:105" ht="15.75">
      <c r="A20" s="259">
        <v>12</v>
      </c>
      <c r="B20" s="213" t="s">
        <v>23</v>
      </c>
      <c r="C20" s="256">
        <f t="shared" si="1"/>
        <v>3530</v>
      </c>
      <c r="D20" s="209"/>
      <c r="E20" s="209">
        <v>3530</v>
      </c>
      <c r="F20" s="209">
        <v>3530</v>
      </c>
      <c r="G20" s="257">
        <v>393.48</v>
      </c>
      <c r="H20" s="162">
        <f t="shared" si="2"/>
        <v>402.14</v>
      </c>
      <c r="I20" s="158">
        <f t="shared" si="3"/>
        <v>0</v>
      </c>
      <c r="J20" s="158">
        <f t="shared" si="4"/>
        <v>402.14</v>
      </c>
      <c r="K20" s="258">
        <v>140</v>
      </c>
      <c r="L20" s="172">
        <v>0.03</v>
      </c>
      <c r="M20" s="161">
        <v>322</v>
      </c>
      <c r="N20" s="172">
        <f t="shared" si="5"/>
        <v>3852</v>
      </c>
      <c r="O20" s="172">
        <f t="shared" si="6"/>
        <v>9.66</v>
      </c>
      <c r="P20" s="193">
        <f t="shared" si="7"/>
        <v>0.002737</v>
      </c>
      <c r="Q20" s="258">
        <v>42</v>
      </c>
      <c r="R20" s="258">
        <v>117.4</v>
      </c>
      <c r="S20" s="194">
        <f t="shared" si="8"/>
        <v>98</v>
      </c>
      <c r="T20" s="251"/>
      <c r="U20" s="162">
        <f t="shared" si="9"/>
        <v>275.08</v>
      </c>
      <c r="V20" s="163">
        <f t="shared" si="10"/>
        <v>2.81</v>
      </c>
      <c r="W20" s="219"/>
      <c r="X20" s="199" t="s">
        <v>23</v>
      </c>
      <c r="Y20" s="196">
        <v>14.34</v>
      </c>
      <c r="Z20" s="197">
        <f t="shared" si="11"/>
        <v>5766.69</v>
      </c>
      <c r="AA20" s="179">
        <f t="shared" si="12"/>
        <v>22.659</v>
      </c>
      <c r="AB20" s="179">
        <f t="shared" si="13"/>
        <v>0</v>
      </c>
      <c r="AC20" s="179">
        <v>22.659</v>
      </c>
      <c r="AD20" s="197">
        <v>991.2</v>
      </c>
      <c r="AE20" s="158">
        <f t="shared" si="14"/>
        <v>22459.6</v>
      </c>
      <c r="AF20" s="158">
        <f t="shared" si="15"/>
        <v>28226.29</v>
      </c>
      <c r="AG20" s="208">
        <f t="shared" si="16"/>
        <v>70.19</v>
      </c>
      <c r="AH20" s="198">
        <f t="shared" si="17"/>
        <v>70.19</v>
      </c>
      <c r="AI20" s="199" t="s">
        <v>23</v>
      </c>
      <c r="AJ20" s="170">
        <v>1590.78</v>
      </c>
      <c r="AK20" s="165">
        <f t="shared" si="18"/>
        <v>0</v>
      </c>
      <c r="AL20" s="165">
        <f t="shared" si="19"/>
        <v>0</v>
      </c>
      <c r="AM20" s="164">
        <f t="shared" si="20"/>
        <v>0</v>
      </c>
      <c r="AN20" s="161" t="e">
        <f t="shared" si="21"/>
        <v>#DIV/0!</v>
      </c>
      <c r="AO20" s="222">
        <v>0</v>
      </c>
      <c r="AP20" s="159">
        <f t="shared" si="22"/>
        <v>0</v>
      </c>
      <c r="AQ20" s="159">
        <f t="shared" si="23"/>
        <v>0</v>
      </c>
      <c r="AR20" s="184">
        <v>100</v>
      </c>
      <c r="AS20" s="184">
        <f t="shared" si="24"/>
        <v>91.64071</v>
      </c>
      <c r="AT20" s="185">
        <f t="shared" si="25"/>
        <v>8.35929</v>
      </c>
      <c r="AU20" s="186">
        <f t="shared" si="26"/>
        <v>0</v>
      </c>
      <c r="AV20" s="186">
        <f t="shared" si="27"/>
        <v>0</v>
      </c>
      <c r="AW20" s="207">
        <f t="shared" si="28"/>
        <v>0</v>
      </c>
      <c r="AX20" s="176">
        <f t="shared" si="29"/>
        <v>0</v>
      </c>
      <c r="AY20" s="176">
        <f t="shared" si="30"/>
        <v>0</v>
      </c>
      <c r="AZ20" s="199" t="s">
        <v>23</v>
      </c>
      <c r="BA20" s="175"/>
      <c r="BB20" s="165">
        <v>991.2</v>
      </c>
      <c r="BC20" s="165">
        <f t="shared" si="31"/>
        <v>0</v>
      </c>
      <c r="BD20" s="165">
        <f t="shared" si="0"/>
        <v>0</v>
      </c>
      <c r="BE20" s="159">
        <f t="shared" si="32"/>
        <v>22.659</v>
      </c>
      <c r="BF20" s="159">
        <f t="shared" si="33"/>
        <v>0</v>
      </c>
      <c r="BG20" s="159">
        <f t="shared" si="34"/>
        <v>22.659</v>
      </c>
      <c r="BH20" s="165">
        <f t="shared" si="35"/>
        <v>0</v>
      </c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7"/>
      <c r="CP20" s="157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</row>
    <row r="21" spans="1:105" ht="15.75">
      <c r="A21" s="259">
        <v>13</v>
      </c>
      <c r="B21" s="213" t="s">
        <v>24</v>
      </c>
      <c r="C21" s="256">
        <f t="shared" si="1"/>
        <v>3309.7</v>
      </c>
      <c r="D21" s="209">
        <v>116.9</v>
      </c>
      <c r="E21" s="209">
        <v>3426.6</v>
      </c>
      <c r="F21" s="209">
        <v>3426.6</v>
      </c>
      <c r="G21" s="257">
        <v>363.35</v>
      </c>
      <c r="H21" s="162">
        <f t="shared" si="2"/>
        <v>371.34</v>
      </c>
      <c r="I21" s="158">
        <f t="shared" si="3"/>
        <v>1</v>
      </c>
      <c r="J21" s="158">
        <f t="shared" si="4"/>
        <v>370.34</v>
      </c>
      <c r="K21" s="258">
        <v>122</v>
      </c>
      <c r="L21" s="172">
        <v>0.03</v>
      </c>
      <c r="M21" s="161">
        <v>307.2</v>
      </c>
      <c r="N21" s="172">
        <f t="shared" si="5"/>
        <v>3733.8</v>
      </c>
      <c r="O21" s="172">
        <f t="shared" si="6"/>
        <v>9.22</v>
      </c>
      <c r="P21" s="193">
        <f t="shared" si="7"/>
        <v>0.002691</v>
      </c>
      <c r="Q21" s="258">
        <v>45</v>
      </c>
      <c r="R21" s="258">
        <v>89.91</v>
      </c>
      <c r="S21" s="194">
        <f t="shared" si="8"/>
        <v>77</v>
      </c>
      <c r="T21" s="251">
        <v>0.69</v>
      </c>
      <c r="U21" s="162">
        <f t="shared" si="9"/>
        <v>271.52</v>
      </c>
      <c r="V21" s="163">
        <f t="shared" si="10"/>
        <v>3.53</v>
      </c>
      <c r="W21" s="219"/>
      <c r="X21" s="199" t="s">
        <v>24</v>
      </c>
      <c r="Y21" s="196">
        <v>14.34</v>
      </c>
      <c r="Z21" s="197">
        <f t="shared" si="11"/>
        <v>5310.68</v>
      </c>
      <c r="AA21" s="179">
        <f t="shared" si="12"/>
        <v>20.565</v>
      </c>
      <c r="AB21" s="179">
        <f t="shared" si="13"/>
        <v>0.056</v>
      </c>
      <c r="AC21" s="179">
        <v>20.621</v>
      </c>
      <c r="AD21" s="197">
        <v>991.2</v>
      </c>
      <c r="AE21" s="158">
        <f t="shared" si="14"/>
        <v>20384.03</v>
      </c>
      <c r="AF21" s="158">
        <f t="shared" si="15"/>
        <v>25694.71</v>
      </c>
      <c r="AG21" s="208">
        <f t="shared" si="16"/>
        <v>69.38</v>
      </c>
      <c r="AH21" s="198">
        <f t="shared" si="17"/>
        <v>69.38</v>
      </c>
      <c r="AI21" s="199" t="s">
        <v>24</v>
      </c>
      <c r="AJ21" s="170">
        <v>1590.78</v>
      </c>
      <c r="AK21" s="165">
        <f t="shared" si="18"/>
        <v>89.08</v>
      </c>
      <c r="AL21" s="165">
        <f t="shared" si="19"/>
        <v>14.34</v>
      </c>
      <c r="AM21" s="164">
        <f t="shared" si="20"/>
        <v>103.42</v>
      </c>
      <c r="AN21" s="161">
        <f t="shared" si="21"/>
        <v>103.42</v>
      </c>
      <c r="AO21" s="222">
        <v>0</v>
      </c>
      <c r="AP21" s="159">
        <f t="shared" si="22"/>
        <v>0</v>
      </c>
      <c r="AQ21" s="159">
        <f t="shared" si="23"/>
        <v>0</v>
      </c>
      <c r="AR21" s="184">
        <v>100</v>
      </c>
      <c r="AS21" s="184">
        <f t="shared" si="24"/>
        <v>91.77246</v>
      </c>
      <c r="AT21" s="185">
        <f t="shared" si="25"/>
        <v>8.22754</v>
      </c>
      <c r="AU21" s="186">
        <f t="shared" si="26"/>
        <v>0</v>
      </c>
      <c r="AV21" s="186">
        <f t="shared" si="27"/>
        <v>0</v>
      </c>
      <c r="AW21" s="207">
        <f t="shared" si="28"/>
        <v>0</v>
      </c>
      <c r="AX21" s="176">
        <f t="shared" si="29"/>
        <v>0</v>
      </c>
      <c r="AY21" s="176">
        <f t="shared" si="30"/>
        <v>0</v>
      </c>
      <c r="AZ21" s="199" t="s">
        <v>24</v>
      </c>
      <c r="BA21" s="175"/>
      <c r="BB21" s="165">
        <v>991.2</v>
      </c>
      <c r="BC21" s="165">
        <f t="shared" si="31"/>
        <v>0</v>
      </c>
      <c r="BD21" s="165">
        <f t="shared" si="0"/>
        <v>0</v>
      </c>
      <c r="BE21" s="159">
        <f t="shared" si="32"/>
        <v>20.565</v>
      </c>
      <c r="BF21" s="159">
        <f t="shared" si="33"/>
        <v>0.056</v>
      </c>
      <c r="BG21" s="159">
        <f t="shared" si="34"/>
        <v>20.621</v>
      </c>
      <c r="BH21" s="165">
        <f t="shared" si="35"/>
        <v>0</v>
      </c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7"/>
      <c r="CP21" s="157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</row>
    <row r="22" spans="1:105" ht="15.75">
      <c r="A22" s="259">
        <v>14</v>
      </c>
      <c r="B22" s="213" t="s">
        <v>25</v>
      </c>
      <c r="C22" s="256">
        <f t="shared" si="1"/>
        <v>3427.4</v>
      </c>
      <c r="D22" s="209"/>
      <c r="E22" s="209">
        <v>3427.4</v>
      </c>
      <c r="F22" s="209">
        <v>3427.4</v>
      </c>
      <c r="G22" s="257">
        <v>334.69</v>
      </c>
      <c r="H22" s="162">
        <f t="shared" si="2"/>
        <v>342.05</v>
      </c>
      <c r="I22" s="158">
        <f t="shared" si="3"/>
        <v>0</v>
      </c>
      <c r="J22" s="158">
        <f t="shared" si="4"/>
        <v>342.05</v>
      </c>
      <c r="K22" s="258">
        <v>115</v>
      </c>
      <c r="L22" s="172">
        <v>0.03</v>
      </c>
      <c r="M22" s="161">
        <v>305.6</v>
      </c>
      <c r="N22" s="172">
        <f t="shared" si="5"/>
        <v>3733</v>
      </c>
      <c r="O22" s="172">
        <f t="shared" si="6"/>
        <v>9.17</v>
      </c>
      <c r="P22" s="193">
        <f t="shared" si="7"/>
        <v>0.002675</v>
      </c>
      <c r="Q22" s="258">
        <v>45</v>
      </c>
      <c r="R22" s="258">
        <v>47.76</v>
      </c>
      <c r="S22" s="194">
        <f t="shared" si="8"/>
        <v>70</v>
      </c>
      <c r="T22" s="251"/>
      <c r="U22" s="162">
        <f t="shared" si="9"/>
        <v>285.12</v>
      </c>
      <c r="V22" s="163">
        <f t="shared" si="10"/>
        <v>4.07</v>
      </c>
      <c r="W22" s="219"/>
      <c r="X22" s="199" t="s">
        <v>25</v>
      </c>
      <c r="Y22" s="196">
        <v>14.34</v>
      </c>
      <c r="Z22" s="197">
        <f t="shared" si="11"/>
        <v>4905</v>
      </c>
      <c r="AA22" s="179">
        <f t="shared" si="12"/>
        <v>18.473</v>
      </c>
      <c r="AB22" s="179">
        <f t="shared" si="13"/>
        <v>0</v>
      </c>
      <c r="AC22" s="179">
        <v>18.473</v>
      </c>
      <c r="AD22" s="197">
        <v>991.2</v>
      </c>
      <c r="AE22" s="158">
        <f t="shared" si="14"/>
        <v>18310.44</v>
      </c>
      <c r="AF22" s="158">
        <f t="shared" si="15"/>
        <v>23215.44</v>
      </c>
      <c r="AG22" s="208">
        <f t="shared" si="16"/>
        <v>67.87</v>
      </c>
      <c r="AH22" s="198">
        <f t="shared" si="17"/>
        <v>67.87</v>
      </c>
      <c r="AI22" s="199" t="s">
        <v>25</v>
      </c>
      <c r="AJ22" s="170">
        <v>1590.78</v>
      </c>
      <c r="AK22" s="165">
        <f t="shared" si="18"/>
        <v>0</v>
      </c>
      <c r="AL22" s="165">
        <f t="shared" si="19"/>
        <v>0</v>
      </c>
      <c r="AM22" s="164">
        <f t="shared" si="20"/>
        <v>0</v>
      </c>
      <c r="AN22" s="161" t="e">
        <f t="shared" si="21"/>
        <v>#DIV/0!</v>
      </c>
      <c r="AO22" s="222">
        <v>0</v>
      </c>
      <c r="AP22" s="159">
        <f t="shared" si="22"/>
        <v>0</v>
      </c>
      <c r="AQ22" s="159">
        <f t="shared" si="23"/>
        <v>0</v>
      </c>
      <c r="AR22" s="184">
        <v>100</v>
      </c>
      <c r="AS22" s="184">
        <f t="shared" si="24"/>
        <v>91.81355</v>
      </c>
      <c r="AT22" s="185">
        <f t="shared" si="25"/>
        <v>8.18645</v>
      </c>
      <c r="AU22" s="186">
        <f t="shared" si="26"/>
        <v>0</v>
      </c>
      <c r="AV22" s="186">
        <f t="shared" si="27"/>
        <v>0</v>
      </c>
      <c r="AW22" s="207">
        <f t="shared" si="28"/>
        <v>0</v>
      </c>
      <c r="AX22" s="176">
        <f t="shared" si="29"/>
        <v>0</v>
      </c>
      <c r="AY22" s="176">
        <f t="shared" si="30"/>
        <v>0</v>
      </c>
      <c r="AZ22" s="199" t="s">
        <v>25</v>
      </c>
      <c r="BA22" s="175"/>
      <c r="BB22" s="165">
        <v>991.2</v>
      </c>
      <c r="BC22" s="165">
        <f t="shared" si="31"/>
        <v>0</v>
      </c>
      <c r="BD22" s="165">
        <f t="shared" si="0"/>
        <v>0</v>
      </c>
      <c r="BE22" s="159">
        <f t="shared" si="32"/>
        <v>18.473</v>
      </c>
      <c r="BF22" s="159">
        <f t="shared" si="33"/>
        <v>0</v>
      </c>
      <c r="BG22" s="159">
        <f t="shared" si="34"/>
        <v>18.473</v>
      </c>
      <c r="BH22" s="165">
        <f t="shared" si="35"/>
        <v>0</v>
      </c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7"/>
      <c r="CP22" s="157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</row>
    <row r="23" spans="1:105" s="221" customFormat="1" ht="15.75">
      <c r="A23" s="259">
        <v>15</v>
      </c>
      <c r="B23" s="213" t="s">
        <v>26</v>
      </c>
      <c r="C23" s="256">
        <f t="shared" si="1"/>
        <v>3462.8</v>
      </c>
      <c r="D23" s="209"/>
      <c r="E23" s="209">
        <v>3462.8</v>
      </c>
      <c r="F23" s="209">
        <v>3462.8</v>
      </c>
      <c r="G23" s="257">
        <v>351.85</v>
      </c>
      <c r="H23" s="162">
        <f t="shared" si="2"/>
        <v>359.59</v>
      </c>
      <c r="I23" s="158">
        <f t="shared" si="3"/>
        <v>0</v>
      </c>
      <c r="J23" s="158">
        <f t="shared" si="4"/>
        <v>359.59</v>
      </c>
      <c r="K23" s="258">
        <v>124</v>
      </c>
      <c r="L23" s="172">
        <v>0.03</v>
      </c>
      <c r="M23" s="161">
        <v>344.5</v>
      </c>
      <c r="N23" s="172">
        <f t="shared" si="5"/>
        <v>3807.3</v>
      </c>
      <c r="O23" s="172">
        <f t="shared" si="6"/>
        <v>10.34</v>
      </c>
      <c r="P23" s="193">
        <f t="shared" si="7"/>
        <v>0.002986</v>
      </c>
      <c r="Q23" s="258">
        <v>31</v>
      </c>
      <c r="R23" s="258">
        <v>36.6</v>
      </c>
      <c r="S23" s="194">
        <f t="shared" si="8"/>
        <v>93</v>
      </c>
      <c r="T23" s="251"/>
      <c r="U23" s="162">
        <f t="shared" si="9"/>
        <v>312.65</v>
      </c>
      <c r="V23" s="163">
        <f t="shared" si="10"/>
        <v>3.36</v>
      </c>
      <c r="W23" s="219"/>
      <c r="X23" s="199" t="s">
        <v>26</v>
      </c>
      <c r="Y23" s="196">
        <v>14.34</v>
      </c>
      <c r="Z23" s="197">
        <f t="shared" si="11"/>
        <v>5156.52</v>
      </c>
      <c r="AA23" s="179">
        <f t="shared" si="12"/>
        <v>20.743</v>
      </c>
      <c r="AB23" s="179">
        <f t="shared" si="13"/>
        <v>0</v>
      </c>
      <c r="AC23" s="179">
        <v>20.743</v>
      </c>
      <c r="AD23" s="197">
        <v>991.2</v>
      </c>
      <c r="AE23" s="158">
        <f t="shared" si="14"/>
        <v>20560.46</v>
      </c>
      <c r="AF23" s="158">
        <f t="shared" si="15"/>
        <v>25716.98</v>
      </c>
      <c r="AG23" s="208">
        <f t="shared" si="16"/>
        <v>71.52</v>
      </c>
      <c r="AH23" s="198">
        <f t="shared" si="17"/>
        <v>71.52</v>
      </c>
      <c r="AI23" s="199" t="s">
        <v>26</v>
      </c>
      <c r="AJ23" s="170">
        <v>1590.78</v>
      </c>
      <c r="AK23" s="165">
        <f t="shared" si="18"/>
        <v>0</v>
      </c>
      <c r="AL23" s="165">
        <f t="shared" si="19"/>
        <v>0</v>
      </c>
      <c r="AM23" s="164">
        <f t="shared" si="20"/>
        <v>0</v>
      </c>
      <c r="AN23" s="161" t="e">
        <f t="shared" si="21"/>
        <v>#DIV/0!</v>
      </c>
      <c r="AO23" s="222">
        <v>0</v>
      </c>
      <c r="AP23" s="159">
        <f t="shared" si="22"/>
        <v>0</v>
      </c>
      <c r="AQ23" s="159">
        <f t="shared" si="23"/>
        <v>0</v>
      </c>
      <c r="AR23" s="184">
        <v>100</v>
      </c>
      <c r="AS23" s="184">
        <f t="shared" si="24"/>
        <v>90.95159</v>
      </c>
      <c r="AT23" s="185">
        <f t="shared" si="25"/>
        <v>9.04841</v>
      </c>
      <c r="AU23" s="186">
        <f t="shared" si="26"/>
        <v>0</v>
      </c>
      <c r="AV23" s="186">
        <f t="shared" si="27"/>
        <v>0</v>
      </c>
      <c r="AW23" s="207">
        <f t="shared" si="28"/>
        <v>0</v>
      </c>
      <c r="AX23" s="176">
        <f t="shared" si="29"/>
        <v>0</v>
      </c>
      <c r="AY23" s="176">
        <f t="shared" si="30"/>
        <v>0</v>
      </c>
      <c r="AZ23" s="199" t="s">
        <v>26</v>
      </c>
      <c r="BA23" s="175"/>
      <c r="BB23" s="165">
        <v>991.2</v>
      </c>
      <c r="BC23" s="165">
        <f t="shared" si="31"/>
        <v>0</v>
      </c>
      <c r="BD23" s="165">
        <f t="shared" si="0"/>
        <v>0</v>
      </c>
      <c r="BE23" s="159">
        <f t="shared" si="32"/>
        <v>20.743</v>
      </c>
      <c r="BF23" s="159">
        <f t="shared" si="33"/>
        <v>0</v>
      </c>
      <c r="BG23" s="159">
        <f t="shared" si="34"/>
        <v>20.743</v>
      </c>
      <c r="BH23" s="165">
        <f t="shared" si="35"/>
        <v>0</v>
      </c>
      <c r="BI23" s="157"/>
      <c r="BJ23" s="220"/>
      <c r="BK23" s="220"/>
      <c r="BL23" s="220"/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20"/>
      <c r="CD23" s="220"/>
      <c r="CE23" s="220"/>
      <c r="CF23" s="220"/>
      <c r="CG23" s="220"/>
      <c r="CH23" s="220"/>
      <c r="CI23" s="220"/>
      <c r="CJ23" s="220"/>
      <c r="CK23" s="220"/>
      <c r="CL23" s="220"/>
      <c r="CM23" s="220"/>
      <c r="CN23" s="220"/>
      <c r="CO23" s="220"/>
      <c r="CP23" s="220"/>
      <c r="CQ23" s="220"/>
      <c r="CR23" s="220"/>
      <c r="CS23" s="220"/>
      <c r="CT23" s="220"/>
      <c r="CU23" s="220"/>
      <c r="CV23" s="220"/>
      <c r="CW23" s="220"/>
      <c r="CX23" s="220"/>
      <c r="CY23" s="220"/>
      <c r="CZ23" s="220"/>
      <c r="DA23" s="220"/>
    </row>
    <row r="24" spans="1:105" s="221" customFormat="1" ht="15.75">
      <c r="A24" s="259">
        <v>16</v>
      </c>
      <c r="B24" s="213" t="s">
        <v>27</v>
      </c>
      <c r="C24" s="256">
        <f t="shared" si="1"/>
        <v>3565.6</v>
      </c>
      <c r="D24" s="209"/>
      <c r="E24" s="209">
        <v>3565.6</v>
      </c>
      <c r="F24" s="209">
        <v>3565.6</v>
      </c>
      <c r="G24" s="257">
        <v>365.58</v>
      </c>
      <c r="H24" s="162">
        <f t="shared" si="2"/>
        <v>373.62</v>
      </c>
      <c r="I24" s="158">
        <f t="shared" si="3"/>
        <v>0</v>
      </c>
      <c r="J24" s="158">
        <f t="shared" si="4"/>
        <v>373.62</v>
      </c>
      <c r="K24" s="258">
        <v>129</v>
      </c>
      <c r="L24" s="172">
        <v>0.03</v>
      </c>
      <c r="M24" s="161">
        <v>314.4</v>
      </c>
      <c r="N24" s="172">
        <f t="shared" si="5"/>
        <v>3880</v>
      </c>
      <c r="O24" s="172">
        <f t="shared" si="6"/>
        <v>9.43</v>
      </c>
      <c r="P24" s="193">
        <f t="shared" si="7"/>
        <v>0.002645</v>
      </c>
      <c r="Q24" s="258">
        <v>77</v>
      </c>
      <c r="R24" s="258">
        <v>128.25</v>
      </c>
      <c r="S24" s="194">
        <f t="shared" si="8"/>
        <v>52</v>
      </c>
      <c r="T24" s="251"/>
      <c r="U24" s="162">
        <f t="shared" si="9"/>
        <v>235.94</v>
      </c>
      <c r="V24" s="163">
        <f t="shared" si="10"/>
        <v>4.54</v>
      </c>
      <c r="W24" s="219"/>
      <c r="X24" s="199" t="s">
        <v>27</v>
      </c>
      <c r="Y24" s="196">
        <v>14.34</v>
      </c>
      <c r="Z24" s="197">
        <f t="shared" si="11"/>
        <v>5357.71</v>
      </c>
      <c r="AA24" s="179">
        <f t="shared" si="12"/>
        <v>21.366</v>
      </c>
      <c r="AB24" s="179">
        <f t="shared" si="13"/>
        <v>0</v>
      </c>
      <c r="AC24" s="179">
        <v>21.366</v>
      </c>
      <c r="AD24" s="197">
        <v>991.2</v>
      </c>
      <c r="AE24" s="158">
        <f t="shared" si="14"/>
        <v>21177.98</v>
      </c>
      <c r="AF24" s="158">
        <f t="shared" si="15"/>
        <v>26535.69</v>
      </c>
      <c r="AG24" s="208">
        <f t="shared" si="16"/>
        <v>71.02</v>
      </c>
      <c r="AH24" s="198">
        <f t="shared" si="17"/>
        <v>71.02</v>
      </c>
      <c r="AI24" s="199" t="s">
        <v>27</v>
      </c>
      <c r="AJ24" s="170">
        <v>1590.78</v>
      </c>
      <c r="AK24" s="165">
        <f t="shared" si="18"/>
        <v>0</v>
      </c>
      <c r="AL24" s="165">
        <f t="shared" si="19"/>
        <v>0</v>
      </c>
      <c r="AM24" s="164">
        <f t="shared" si="20"/>
        <v>0</v>
      </c>
      <c r="AN24" s="161" t="e">
        <f t="shared" si="21"/>
        <v>#DIV/0!</v>
      </c>
      <c r="AO24" s="222">
        <v>0</v>
      </c>
      <c r="AP24" s="159">
        <f t="shared" si="22"/>
        <v>0</v>
      </c>
      <c r="AQ24" s="159">
        <f t="shared" si="23"/>
        <v>0</v>
      </c>
      <c r="AR24" s="184">
        <v>100</v>
      </c>
      <c r="AS24" s="184">
        <f t="shared" si="24"/>
        <v>91.89691</v>
      </c>
      <c r="AT24" s="185">
        <f t="shared" si="25"/>
        <v>8.10309</v>
      </c>
      <c r="AU24" s="186">
        <f t="shared" si="26"/>
        <v>0</v>
      </c>
      <c r="AV24" s="186">
        <f t="shared" si="27"/>
        <v>0</v>
      </c>
      <c r="AW24" s="207">
        <f t="shared" si="28"/>
        <v>0</v>
      </c>
      <c r="AX24" s="176">
        <f t="shared" si="29"/>
        <v>0</v>
      </c>
      <c r="AY24" s="176">
        <f t="shared" si="30"/>
        <v>0</v>
      </c>
      <c r="AZ24" s="199" t="s">
        <v>27</v>
      </c>
      <c r="BA24" s="175"/>
      <c r="BB24" s="165">
        <v>991.2</v>
      </c>
      <c r="BC24" s="165">
        <f t="shared" si="31"/>
        <v>0</v>
      </c>
      <c r="BD24" s="165">
        <f t="shared" si="0"/>
        <v>0</v>
      </c>
      <c r="BE24" s="159">
        <f t="shared" si="32"/>
        <v>21.366</v>
      </c>
      <c r="BF24" s="159">
        <f t="shared" si="33"/>
        <v>0</v>
      </c>
      <c r="BG24" s="159">
        <f t="shared" si="34"/>
        <v>21.366</v>
      </c>
      <c r="BH24" s="165">
        <f t="shared" si="35"/>
        <v>0</v>
      </c>
      <c r="BI24" s="157"/>
      <c r="BJ24" s="220"/>
      <c r="BK24" s="220"/>
      <c r="BL24" s="220"/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20"/>
      <c r="CD24" s="220"/>
      <c r="CE24" s="220"/>
      <c r="CF24" s="220"/>
      <c r="CG24" s="220"/>
      <c r="CH24" s="220"/>
      <c r="CI24" s="220"/>
      <c r="CJ24" s="220"/>
      <c r="CK24" s="220"/>
      <c r="CL24" s="220"/>
      <c r="CM24" s="220"/>
      <c r="CN24" s="220"/>
      <c r="CO24" s="220"/>
      <c r="CP24" s="220"/>
      <c r="CQ24" s="220"/>
      <c r="CR24" s="220"/>
      <c r="CS24" s="220"/>
      <c r="CT24" s="220"/>
      <c r="CU24" s="220"/>
      <c r="CV24" s="220"/>
      <c r="CW24" s="220"/>
      <c r="CX24" s="220"/>
      <c r="CY24" s="220"/>
      <c r="CZ24" s="220"/>
      <c r="DA24" s="220"/>
    </row>
    <row r="25" spans="1:105" ht="15.75">
      <c r="A25" s="259">
        <v>17</v>
      </c>
      <c r="B25" s="213" t="s">
        <v>28</v>
      </c>
      <c r="C25" s="256">
        <f t="shared" si="1"/>
        <v>3578.3</v>
      </c>
      <c r="D25" s="209"/>
      <c r="E25" s="209">
        <v>3578.3</v>
      </c>
      <c r="F25" s="209">
        <v>3578.3</v>
      </c>
      <c r="G25" s="257">
        <v>412.63</v>
      </c>
      <c r="H25" s="162">
        <f t="shared" si="2"/>
        <v>421.71</v>
      </c>
      <c r="I25" s="158">
        <f t="shared" si="3"/>
        <v>0</v>
      </c>
      <c r="J25" s="158">
        <f t="shared" si="4"/>
        <v>421.71</v>
      </c>
      <c r="K25" s="258">
        <v>139</v>
      </c>
      <c r="L25" s="172">
        <v>0.03</v>
      </c>
      <c r="M25" s="161">
        <v>317.6</v>
      </c>
      <c r="N25" s="172">
        <f t="shared" si="5"/>
        <v>3895.9</v>
      </c>
      <c r="O25" s="172">
        <f t="shared" si="6"/>
        <v>9.53</v>
      </c>
      <c r="P25" s="193">
        <f t="shared" si="7"/>
        <v>0.002663</v>
      </c>
      <c r="Q25" s="258">
        <v>64</v>
      </c>
      <c r="R25" s="258">
        <v>48.97</v>
      </c>
      <c r="S25" s="194">
        <f t="shared" si="8"/>
        <v>75</v>
      </c>
      <c r="T25" s="251"/>
      <c r="U25" s="162">
        <f t="shared" si="9"/>
        <v>363.21</v>
      </c>
      <c r="V25" s="163">
        <f t="shared" si="10"/>
        <v>4.84</v>
      </c>
      <c r="W25" s="219"/>
      <c r="X25" s="199" t="s">
        <v>28</v>
      </c>
      <c r="Y25" s="196">
        <v>14.34</v>
      </c>
      <c r="Z25" s="197">
        <f t="shared" si="11"/>
        <v>6047.32</v>
      </c>
      <c r="AA25" s="179">
        <f t="shared" si="12"/>
        <v>24.719</v>
      </c>
      <c r="AB25" s="179">
        <f t="shared" si="13"/>
        <v>0</v>
      </c>
      <c r="AC25" s="179">
        <v>24.719</v>
      </c>
      <c r="AD25" s="197">
        <v>991.2</v>
      </c>
      <c r="AE25" s="158">
        <f t="shared" si="14"/>
        <v>24501.47</v>
      </c>
      <c r="AF25" s="158">
        <f t="shared" si="15"/>
        <v>30548.79</v>
      </c>
      <c r="AG25" s="208">
        <f t="shared" si="16"/>
        <v>72.44</v>
      </c>
      <c r="AH25" s="198">
        <f t="shared" si="17"/>
        <v>72.44</v>
      </c>
      <c r="AI25" s="199" t="s">
        <v>28</v>
      </c>
      <c r="AJ25" s="170">
        <v>1590.78</v>
      </c>
      <c r="AK25" s="165">
        <f t="shared" si="18"/>
        <v>0</v>
      </c>
      <c r="AL25" s="165">
        <f t="shared" si="19"/>
        <v>0</v>
      </c>
      <c r="AM25" s="164">
        <f t="shared" si="20"/>
        <v>0</v>
      </c>
      <c r="AN25" s="161" t="e">
        <f t="shared" si="21"/>
        <v>#DIV/0!</v>
      </c>
      <c r="AO25" s="222">
        <v>0</v>
      </c>
      <c r="AP25" s="159">
        <f t="shared" si="22"/>
        <v>0</v>
      </c>
      <c r="AQ25" s="159">
        <f t="shared" si="23"/>
        <v>0</v>
      </c>
      <c r="AR25" s="184">
        <v>100</v>
      </c>
      <c r="AS25" s="184">
        <f t="shared" si="24"/>
        <v>91.84784</v>
      </c>
      <c r="AT25" s="185">
        <f t="shared" si="25"/>
        <v>8.15216</v>
      </c>
      <c r="AU25" s="186">
        <f t="shared" si="26"/>
        <v>0</v>
      </c>
      <c r="AV25" s="186">
        <f t="shared" si="27"/>
        <v>0</v>
      </c>
      <c r="AW25" s="207">
        <f t="shared" si="28"/>
        <v>0</v>
      </c>
      <c r="AX25" s="176">
        <f t="shared" si="29"/>
        <v>0</v>
      </c>
      <c r="AY25" s="176">
        <f t="shared" si="30"/>
        <v>0</v>
      </c>
      <c r="AZ25" s="199" t="s">
        <v>28</v>
      </c>
      <c r="BA25" s="175"/>
      <c r="BB25" s="165">
        <v>991.2</v>
      </c>
      <c r="BC25" s="165">
        <f t="shared" si="31"/>
        <v>0</v>
      </c>
      <c r="BD25" s="165">
        <f t="shared" si="0"/>
        <v>0</v>
      </c>
      <c r="BE25" s="159">
        <f t="shared" si="32"/>
        <v>24.719</v>
      </c>
      <c r="BF25" s="159">
        <f t="shared" si="33"/>
        <v>0</v>
      </c>
      <c r="BG25" s="159">
        <f t="shared" si="34"/>
        <v>24.719</v>
      </c>
      <c r="BH25" s="165">
        <f t="shared" si="35"/>
        <v>0</v>
      </c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  <c r="BY25" s="157"/>
      <c r="BZ25" s="157"/>
      <c r="CA25" s="157"/>
      <c r="CB25" s="157"/>
      <c r="CC25" s="157"/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7"/>
      <c r="CP25" s="157"/>
      <c r="CQ25" s="157"/>
      <c r="CR25" s="157"/>
      <c r="CS25" s="157"/>
      <c r="CT25" s="157"/>
      <c r="CU25" s="157"/>
      <c r="CV25" s="157"/>
      <c r="CW25" s="157"/>
      <c r="CX25" s="157"/>
      <c r="CY25" s="157"/>
      <c r="CZ25" s="157"/>
      <c r="DA25" s="157"/>
    </row>
    <row r="26" spans="1:105" ht="15.75">
      <c r="A26" s="259">
        <v>18</v>
      </c>
      <c r="B26" s="213" t="s">
        <v>29</v>
      </c>
      <c r="C26" s="256">
        <f t="shared" si="1"/>
        <v>3530.8</v>
      </c>
      <c r="D26" s="209"/>
      <c r="E26" s="209">
        <v>3530.8</v>
      </c>
      <c r="F26" s="209">
        <v>3530.8</v>
      </c>
      <c r="G26" s="257">
        <v>345.02</v>
      </c>
      <c r="H26" s="162">
        <f t="shared" si="2"/>
        <v>352.61</v>
      </c>
      <c r="I26" s="158">
        <f t="shared" si="3"/>
        <v>0</v>
      </c>
      <c r="J26" s="158">
        <f t="shared" si="4"/>
        <v>352.61</v>
      </c>
      <c r="K26" s="258">
        <v>147</v>
      </c>
      <c r="L26" s="172">
        <v>0.03</v>
      </c>
      <c r="M26" s="161">
        <v>309.6</v>
      </c>
      <c r="N26" s="172">
        <f t="shared" si="5"/>
        <v>3840.4</v>
      </c>
      <c r="O26" s="172">
        <f t="shared" si="6"/>
        <v>9.29</v>
      </c>
      <c r="P26" s="193">
        <f t="shared" si="7"/>
        <v>0.002631</v>
      </c>
      <c r="Q26" s="258">
        <v>88</v>
      </c>
      <c r="R26" s="258">
        <v>101.04</v>
      </c>
      <c r="S26" s="194">
        <f t="shared" si="8"/>
        <v>59</v>
      </c>
      <c r="T26" s="251"/>
      <c r="U26" s="162">
        <f t="shared" si="9"/>
        <v>242.28</v>
      </c>
      <c r="V26" s="163">
        <f t="shared" si="10"/>
        <v>4.11</v>
      </c>
      <c r="W26" s="219"/>
      <c r="X26" s="199" t="s">
        <v>29</v>
      </c>
      <c r="Y26" s="196">
        <v>14.34</v>
      </c>
      <c r="Z26" s="197">
        <f t="shared" si="11"/>
        <v>5056.43</v>
      </c>
      <c r="AA26" s="179">
        <f t="shared" si="12"/>
        <v>22.864</v>
      </c>
      <c r="AB26" s="179">
        <f t="shared" si="13"/>
        <v>0</v>
      </c>
      <c r="AC26" s="179">
        <v>22.864</v>
      </c>
      <c r="AD26" s="197">
        <v>991.2</v>
      </c>
      <c r="AE26" s="158">
        <f t="shared" si="14"/>
        <v>22662.8</v>
      </c>
      <c r="AF26" s="158">
        <f t="shared" si="15"/>
        <v>27719.23</v>
      </c>
      <c r="AG26" s="208">
        <f t="shared" si="16"/>
        <v>78.61</v>
      </c>
      <c r="AH26" s="198">
        <f t="shared" si="17"/>
        <v>78.61</v>
      </c>
      <c r="AI26" s="199" t="s">
        <v>29</v>
      </c>
      <c r="AJ26" s="170">
        <v>1590.78</v>
      </c>
      <c r="AK26" s="165">
        <f t="shared" si="18"/>
        <v>0</v>
      </c>
      <c r="AL26" s="165">
        <f t="shared" si="19"/>
        <v>0</v>
      </c>
      <c r="AM26" s="164">
        <f t="shared" si="20"/>
        <v>0</v>
      </c>
      <c r="AN26" s="161" t="e">
        <f t="shared" si="21"/>
        <v>#DIV/0!</v>
      </c>
      <c r="AO26" s="222">
        <v>0</v>
      </c>
      <c r="AP26" s="159">
        <f t="shared" si="22"/>
        <v>0</v>
      </c>
      <c r="AQ26" s="159">
        <f t="shared" si="23"/>
        <v>0</v>
      </c>
      <c r="AR26" s="184">
        <v>100</v>
      </c>
      <c r="AS26" s="184">
        <f t="shared" si="24"/>
        <v>91.93834</v>
      </c>
      <c r="AT26" s="185">
        <f t="shared" si="25"/>
        <v>8.06166</v>
      </c>
      <c r="AU26" s="186">
        <f t="shared" si="26"/>
        <v>0</v>
      </c>
      <c r="AV26" s="186">
        <f t="shared" si="27"/>
        <v>0</v>
      </c>
      <c r="AW26" s="207">
        <f t="shared" si="28"/>
        <v>0</v>
      </c>
      <c r="AX26" s="176">
        <f t="shared" si="29"/>
        <v>0</v>
      </c>
      <c r="AY26" s="176">
        <f t="shared" si="30"/>
        <v>0</v>
      </c>
      <c r="AZ26" s="199" t="s">
        <v>29</v>
      </c>
      <c r="BA26" s="175"/>
      <c r="BB26" s="165">
        <v>991.2</v>
      </c>
      <c r="BC26" s="165">
        <f t="shared" si="31"/>
        <v>0</v>
      </c>
      <c r="BD26" s="165">
        <f t="shared" si="0"/>
        <v>0</v>
      </c>
      <c r="BE26" s="159">
        <f t="shared" si="32"/>
        <v>22.864</v>
      </c>
      <c r="BF26" s="159">
        <f t="shared" si="33"/>
        <v>0</v>
      </c>
      <c r="BG26" s="159">
        <f t="shared" si="34"/>
        <v>22.864</v>
      </c>
      <c r="BH26" s="165">
        <f t="shared" si="35"/>
        <v>0</v>
      </c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7"/>
      <c r="CB26" s="157"/>
      <c r="CC26" s="157"/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7"/>
      <c r="CP26" s="157"/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7"/>
    </row>
    <row r="27" spans="1:105" s="221" customFormat="1" ht="15.75">
      <c r="A27" s="259">
        <v>19</v>
      </c>
      <c r="B27" s="213" t="s">
        <v>30</v>
      </c>
      <c r="C27" s="256">
        <f t="shared" si="1"/>
        <v>3455.8</v>
      </c>
      <c r="D27" s="209"/>
      <c r="E27" s="209">
        <v>3455.8</v>
      </c>
      <c r="F27" s="209">
        <v>3455.8</v>
      </c>
      <c r="G27" s="257">
        <v>346.2</v>
      </c>
      <c r="H27" s="162">
        <f t="shared" si="2"/>
        <v>353.82</v>
      </c>
      <c r="I27" s="158">
        <f t="shared" si="3"/>
        <v>0</v>
      </c>
      <c r="J27" s="158">
        <f t="shared" si="4"/>
        <v>353.82</v>
      </c>
      <c r="K27" s="258">
        <v>141</v>
      </c>
      <c r="L27" s="172">
        <v>0.03</v>
      </c>
      <c r="M27" s="161">
        <v>305.6</v>
      </c>
      <c r="N27" s="172">
        <f t="shared" si="5"/>
        <v>3761.4</v>
      </c>
      <c r="O27" s="172">
        <f t="shared" si="6"/>
        <v>9.17</v>
      </c>
      <c r="P27" s="193">
        <f t="shared" si="7"/>
        <v>0.002654</v>
      </c>
      <c r="Q27" s="258">
        <v>75</v>
      </c>
      <c r="R27" s="258">
        <v>67.07</v>
      </c>
      <c r="S27" s="194">
        <f t="shared" si="8"/>
        <v>66</v>
      </c>
      <c r="T27" s="251"/>
      <c r="U27" s="162">
        <f t="shared" si="9"/>
        <v>277.58</v>
      </c>
      <c r="V27" s="163">
        <f t="shared" si="10"/>
        <v>4.21</v>
      </c>
      <c r="W27" s="219"/>
      <c r="X27" s="199" t="s">
        <v>30</v>
      </c>
      <c r="Y27" s="196">
        <v>14.34</v>
      </c>
      <c r="Z27" s="197">
        <f t="shared" si="11"/>
        <v>5073.78</v>
      </c>
      <c r="AA27" s="179">
        <f t="shared" si="12"/>
        <v>20.669</v>
      </c>
      <c r="AB27" s="179">
        <f t="shared" si="13"/>
        <v>0</v>
      </c>
      <c r="AC27" s="179">
        <v>20.669</v>
      </c>
      <c r="AD27" s="197">
        <v>991.2</v>
      </c>
      <c r="AE27" s="158">
        <f t="shared" si="14"/>
        <v>20487.11</v>
      </c>
      <c r="AF27" s="158">
        <f t="shared" si="15"/>
        <v>25560.89</v>
      </c>
      <c r="AG27" s="208">
        <f t="shared" si="16"/>
        <v>72.24</v>
      </c>
      <c r="AH27" s="198">
        <f t="shared" si="17"/>
        <v>72.24</v>
      </c>
      <c r="AI27" s="199" t="s">
        <v>30</v>
      </c>
      <c r="AJ27" s="170">
        <v>1590.78</v>
      </c>
      <c r="AK27" s="165">
        <f t="shared" si="18"/>
        <v>0</v>
      </c>
      <c r="AL27" s="165">
        <f t="shared" si="19"/>
        <v>0</v>
      </c>
      <c r="AM27" s="164">
        <f t="shared" si="20"/>
        <v>0</v>
      </c>
      <c r="AN27" s="161" t="e">
        <f t="shared" si="21"/>
        <v>#DIV/0!</v>
      </c>
      <c r="AO27" s="222">
        <v>0</v>
      </c>
      <c r="AP27" s="159">
        <f t="shared" si="22"/>
        <v>0</v>
      </c>
      <c r="AQ27" s="159">
        <f t="shared" si="23"/>
        <v>0</v>
      </c>
      <c r="AR27" s="184">
        <v>100</v>
      </c>
      <c r="AS27" s="184">
        <f t="shared" si="24"/>
        <v>91.87537</v>
      </c>
      <c r="AT27" s="185">
        <f t="shared" si="25"/>
        <v>8.12463</v>
      </c>
      <c r="AU27" s="186">
        <f t="shared" si="26"/>
        <v>0</v>
      </c>
      <c r="AV27" s="186">
        <f t="shared" si="27"/>
        <v>0</v>
      </c>
      <c r="AW27" s="207">
        <f t="shared" si="28"/>
        <v>0</v>
      </c>
      <c r="AX27" s="176">
        <f t="shared" si="29"/>
        <v>0</v>
      </c>
      <c r="AY27" s="176">
        <f t="shared" si="30"/>
        <v>0</v>
      </c>
      <c r="AZ27" s="199" t="s">
        <v>30</v>
      </c>
      <c r="BA27" s="175"/>
      <c r="BB27" s="165">
        <v>991.2</v>
      </c>
      <c r="BC27" s="165">
        <f t="shared" si="31"/>
        <v>0</v>
      </c>
      <c r="BD27" s="165">
        <f t="shared" si="0"/>
        <v>0</v>
      </c>
      <c r="BE27" s="159">
        <f t="shared" si="32"/>
        <v>20.669</v>
      </c>
      <c r="BF27" s="159">
        <f t="shared" si="33"/>
        <v>0</v>
      </c>
      <c r="BG27" s="159">
        <f t="shared" si="34"/>
        <v>20.669</v>
      </c>
      <c r="BH27" s="165">
        <f t="shared" si="35"/>
        <v>0</v>
      </c>
      <c r="BI27" s="157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</row>
    <row r="28" spans="1:105" ht="15.75">
      <c r="A28" s="259">
        <v>20</v>
      </c>
      <c r="B28" s="213" t="s">
        <v>31</v>
      </c>
      <c r="C28" s="256">
        <f t="shared" si="1"/>
        <v>3512.4</v>
      </c>
      <c r="D28" s="209"/>
      <c r="E28" s="209">
        <v>3512.4</v>
      </c>
      <c r="F28" s="209">
        <v>3512.4</v>
      </c>
      <c r="G28" s="257">
        <v>356.72</v>
      </c>
      <c r="H28" s="162">
        <f t="shared" si="2"/>
        <v>364.57</v>
      </c>
      <c r="I28" s="158">
        <f t="shared" si="3"/>
        <v>0</v>
      </c>
      <c r="J28" s="158">
        <f t="shared" si="4"/>
        <v>364.57</v>
      </c>
      <c r="K28" s="258">
        <v>120</v>
      </c>
      <c r="L28" s="172">
        <v>0.03</v>
      </c>
      <c r="M28" s="161">
        <v>266.4</v>
      </c>
      <c r="N28" s="172">
        <f t="shared" si="5"/>
        <v>3778.8</v>
      </c>
      <c r="O28" s="172">
        <f t="shared" si="6"/>
        <v>7.99</v>
      </c>
      <c r="P28" s="193">
        <f t="shared" si="7"/>
        <v>0.002275</v>
      </c>
      <c r="Q28" s="258">
        <v>49</v>
      </c>
      <c r="R28" s="258">
        <v>47.92</v>
      </c>
      <c r="S28" s="194">
        <f t="shared" si="8"/>
        <v>71</v>
      </c>
      <c r="T28" s="251"/>
      <c r="U28" s="162">
        <f t="shared" si="9"/>
        <v>308.66</v>
      </c>
      <c r="V28" s="163">
        <f t="shared" si="10"/>
        <v>4.35</v>
      </c>
      <c r="W28" s="219"/>
      <c r="X28" s="199" t="s">
        <v>31</v>
      </c>
      <c r="Y28" s="196">
        <v>14.34</v>
      </c>
      <c r="Z28" s="197">
        <f t="shared" si="11"/>
        <v>5227.93</v>
      </c>
      <c r="AA28" s="179">
        <f t="shared" si="12"/>
        <v>20.453</v>
      </c>
      <c r="AB28" s="179">
        <f t="shared" si="13"/>
        <v>0</v>
      </c>
      <c r="AC28" s="179">
        <v>20.453</v>
      </c>
      <c r="AD28" s="197">
        <v>991.2</v>
      </c>
      <c r="AE28" s="158">
        <f t="shared" si="14"/>
        <v>20273.01</v>
      </c>
      <c r="AF28" s="158">
        <f t="shared" si="15"/>
        <v>25500.94</v>
      </c>
      <c r="AG28" s="208">
        <f t="shared" si="16"/>
        <v>69.95</v>
      </c>
      <c r="AH28" s="198">
        <f t="shared" si="17"/>
        <v>69.95</v>
      </c>
      <c r="AI28" s="199" t="s">
        <v>31</v>
      </c>
      <c r="AJ28" s="170">
        <v>1590.78</v>
      </c>
      <c r="AK28" s="165">
        <f t="shared" si="18"/>
        <v>0</v>
      </c>
      <c r="AL28" s="165">
        <f t="shared" si="19"/>
        <v>0</v>
      </c>
      <c r="AM28" s="164">
        <f t="shared" si="20"/>
        <v>0</v>
      </c>
      <c r="AN28" s="161" t="e">
        <f t="shared" si="21"/>
        <v>#DIV/0!</v>
      </c>
      <c r="AO28" s="222">
        <v>0</v>
      </c>
      <c r="AP28" s="159">
        <f t="shared" si="22"/>
        <v>0</v>
      </c>
      <c r="AQ28" s="159">
        <f t="shared" si="23"/>
        <v>0</v>
      </c>
      <c r="AR28" s="184">
        <v>100</v>
      </c>
      <c r="AS28" s="184">
        <f t="shared" si="24"/>
        <v>92.95014</v>
      </c>
      <c r="AT28" s="185">
        <f t="shared" si="25"/>
        <v>7.04986</v>
      </c>
      <c r="AU28" s="186">
        <f t="shared" si="26"/>
        <v>0</v>
      </c>
      <c r="AV28" s="186">
        <f t="shared" si="27"/>
        <v>0</v>
      </c>
      <c r="AW28" s="207">
        <f t="shared" si="28"/>
        <v>0</v>
      </c>
      <c r="AX28" s="176">
        <f t="shared" si="29"/>
        <v>0</v>
      </c>
      <c r="AY28" s="176">
        <f t="shared" si="30"/>
        <v>0</v>
      </c>
      <c r="AZ28" s="199" t="s">
        <v>31</v>
      </c>
      <c r="BA28" s="175"/>
      <c r="BB28" s="165">
        <v>991.2</v>
      </c>
      <c r="BC28" s="165">
        <f t="shared" si="31"/>
        <v>0</v>
      </c>
      <c r="BD28" s="165">
        <f t="shared" si="0"/>
        <v>0</v>
      </c>
      <c r="BE28" s="159">
        <f t="shared" si="32"/>
        <v>20.453</v>
      </c>
      <c r="BF28" s="159">
        <f t="shared" si="33"/>
        <v>0</v>
      </c>
      <c r="BG28" s="159">
        <f t="shared" si="34"/>
        <v>20.453</v>
      </c>
      <c r="BH28" s="165">
        <f t="shared" si="35"/>
        <v>0</v>
      </c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157"/>
      <c r="CW28" s="157"/>
      <c r="CX28" s="157"/>
      <c r="CY28" s="157"/>
      <c r="CZ28" s="157"/>
      <c r="DA28" s="157"/>
    </row>
    <row r="29" spans="1:105" ht="15.75">
      <c r="A29" s="259">
        <v>21</v>
      </c>
      <c r="B29" s="213" t="s">
        <v>32</v>
      </c>
      <c r="C29" s="256">
        <f t="shared" si="1"/>
        <v>3366.2</v>
      </c>
      <c r="D29" s="209">
        <v>108.1</v>
      </c>
      <c r="E29" s="209">
        <v>3474.3</v>
      </c>
      <c r="F29" s="209">
        <v>3474.3</v>
      </c>
      <c r="G29" s="257">
        <v>395.81</v>
      </c>
      <c r="H29" s="162">
        <f t="shared" si="2"/>
        <v>404.52</v>
      </c>
      <c r="I29" s="158">
        <f t="shared" si="3"/>
        <v>4.43</v>
      </c>
      <c r="J29" s="158">
        <f t="shared" si="4"/>
        <v>400.09</v>
      </c>
      <c r="K29" s="258">
        <v>160</v>
      </c>
      <c r="L29" s="172">
        <v>0.03</v>
      </c>
      <c r="M29" s="161">
        <v>296</v>
      </c>
      <c r="N29" s="172">
        <f t="shared" si="5"/>
        <v>3770.3</v>
      </c>
      <c r="O29" s="172">
        <f t="shared" si="6"/>
        <v>8.88</v>
      </c>
      <c r="P29" s="193">
        <f t="shared" si="7"/>
        <v>0.002556</v>
      </c>
      <c r="Q29" s="258">
        <v>50</v>
      </c>
      <c r="R29" s="258">
        <v>47.07</v>
      </c>
      <c r="S29" s="194">
        <f t="shared" si="8"/>
        <v>110</v>
      </c>
      <c r="T29" s="251">
        <v>4.149</v>
      </c>
      <c r="U29" s="162">
        <f t="shared" si="9"/>
        <v>344.42</v>
      </c>
      <c r="V29" s="163">
        <f t="shared" si="10"/>
        <v>3.13</v>
      </c>
      <c r="W29" s="219"/>
      <c r="X29" s="199" t="s">
        <v>32</v>
      </c>
      <c r="Y29" s="196">
        <v>14.34</v>
      </c>
      <c r="Z29" s="197">
        <f t="shared" si="11"/>
        <v>5737.29</v>
      </c>
      <c r="AA29" s="179">
        <f t="shared" si="12"/>
        <v>23.526</v>
      </c>
      <c r="AB29" s="179">
        <f t="shared" si="13"/>
        <v>0.26</v>
      </c>
      <c r="AC29" s="179">
        <v>23.786</v>
      </c>
      <c r="AD29" s="197">
        <v>991.2</v>
      </c>
      <c r="AE29" s="158">
        <f t="shared" si="14"/>
        <v>23318.97</v>
      </c>
      <c r="AF29" s="158">
        <f t="shared" si="15"/>
        <v>29056.26</v>
      </c>
      <c r="AG29" s="208">
        <f t="shared" si="16"/>
        <v>72.62</v>
      </c>
      <c r="AH29" s="198">
        <f t="shared" si="17"/>
        <v>72.62</v>
      </c>
      <c r="AI29" s="199" t="s">
        <v>32</v>
      </c>
      <c r="AJ29" s="170">
        <v>1590.78</v>
      </c>
      <c r="AK29" s="165">
        <f t="shared" si="18"/>
        <v>413.6</v>
      </c>
      <c r="AL29" s="165">
        <f t="shared" si="19"/>
        <v>63.53</v>
      </c>
      <c r="AM29" s="164">
        <f t="shared" si="20"/>
        <v>477.13</v>
      </c>
      <c r="AN29" s="161">
        <f t="shared" si="21"/>
        <v>107.7</v>
      </c>
      <c r="AO29" s="222">
        <v>0</v>
      </c>
      <c r="AP29" s="159">
        <f t="shared" si="22"/>
        <v>0</v>
      </c>
      <c r="AQ29" s="159">
        <f t="shared" si="23"/>
        <v>0</v>
      </c>
      <c r="AR29" s="184">
        <v>100</v>
      </c>
      <c r="AS29" s="184">
        <f t="shared" si="24"/>
        <v>92.14917</v>
      </c>
      <c r="AT29" s="185">
        <f t="shared" si="25"/>
        <v>7.85083</v>
      </c>
      <c r="AU29" s="186">
        <f t="shared" si="26"/>
        <v>0</v>
      </c>
      <c r="AV29" s="186">
        <f t="shared" si="27"/>
        <v>0</v>
      </c>
      <c r="AW29" s="207">
        <f t="shared" si="28"/>
        <v>0</v>
      </c>
      <c r="AX29" s="176">
        <f t="shared" si="29"/>
        <v>0</v>
      </c>
      <c r="AY29" s="176">
        <f t="shared" si="30"/>
        <v>0</v>
      </c>
      <c r="AZ29" s="199" t="s">
        <v>32</v>
      </c>
      <c r="BA29" s="175"/>
      <c r="BB29" s="165">
        <v>991.2</v>
      </c>
      <c r="BC29" s="165">
        <f t="shared" si="31"/>
        <v>0</v>
      </c>
      <c r="BD29" s="165">
        <f t="shared" si="0"/>
        <v>0</v>
      </c>
      <c r="BE29" s="159">
        <f t="shared" si="32"/>
        <v>23.526</v>
      </c>
      <c r="BF29" s="159">
        <f t="shared" si="33"/>
        <v>0.26</v>
      </c>
      <c r="BG29" s="159">
        <f t="shared" si="34"/>
        <v>23.786</v>
      </c>
      <c r="BH29" s="165">
        <f t="shared" si="35"/>
        <v>0</v>
      </c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157"/>
      <c r="CG29" s="157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157"/>
      <c r="CW29" s="157"/>
      <c r="CX29" s="157"/>
      <c r="CY29" s="157"/>
      <c r="CZ29" s="157"/>
      <c r="DA29" s="157"/>
    </row>
    <row r="30" spans="1:105" ht="15.75">
      <c r="A30" s="259">
        <v>22</v>
      </c>
      <c r="B30" s="213" t="s">
        <v>33</v>
      </c>
      <c r="C30" s="256">
        <f t="shared" si="1"/>
        <v>6222</v>
      </c>
      <c r="D30" s="209"/>
      <c r="E30" s="209">
        <v>6222</v>
      </c>
      <c r="F30" s="209">
        <v>6222</v>
      </c>
      <c r="G30" s="257">
        <v>574.28</v>
      </c>
      <c r="H30" s="162">
        <f t="shared" si="2"/>
        <v>586.91</v>
      </c>
      <c r="I30" s="158">
        <f t="shared" si="3"/>
        <v>0</v>
      </c>
      <c r="J30" s="158">
        <f t="shared" si="4"/>
        <v>586.91</v>
      </c>
      <c r="K30" s="258">
        <v>273</v>
      </c>
      <c r="L30" s="172">
        <v>0.03</v>
      </c>
      <c r="M30" s="161">
        <v>622.8</v>
      </c>
      <c r="N30" s="172">
        <f t="shared" si="5"/>
        <v>6844.8</v>
      </c>
      <c r="O30" s="172">
        <f t="shared" si="6"/>
        <v>18.68</v>
      </c>
      <c r="P30" s="193">
        <f t="shared" si="7"/>
        <v>0.003002</v>
      </c>
      <c r="Q30" s="258">
        <v>150</v>
      </c>
      <c r="R30" s="258">
        <v>150.11</v>
      </c>
      <c r="S30" s="194">
        <f t="shared" si="8"/>
        <v>123</v>
      </c>
      <c r="T30" s="251"/>
      <c r="U30" s="162">
        <f t="shared" si="9"/>
        <v>418.12</v>
      </c>
      <c r="V30" s="163">
        <f t="shared" si="10"/>
        <v>3.4</v>
      </c>
      <c r="W30" s="219"/>
      <c r="X30" s="199" t="s">
        <v>33</v>
      </c>
      <c r="Y30" s="196">
        <v>14.34</v>
      </c>
      <c r="Z30" s="197">
        <f t="shared" si="11"/>
        <v>8416.29</v>
      </c>
      <c r="AA30" s="179">
        <f t="shared" si="12"/>
        <v>33.068</v>
      </c>
      <c r="AB30" s="179">
        <f t="shared" si="13"/>
        <v>0</v>
      </c>
      <c r="AC30" s="179">
        <v>33.068</v>
      </c>
      <c r="AD30" s="197">
        <v>991.2</v>
      </c>
      <c r="AE30" s="158">
        <f t="shared" si="14"/>
        <v>32777</v>
      </c>
      <c r="AF30" s="158">
        <f>Z30+AE30</f>
        <v>41193.29</v>
      </c>
      <c r="AG30" s="208">
        <f t="shared" si="16"/>
        <v>70.19</v>
      </c>
      <c r="AH30" s="198">
        <f t="shared" si="17"/>
        <v>70.19</v>
      </c>
      <c r="AI30" s="199" t="s">
        <v>33</v>
      </c>
      <c r="AJ30" s="170">
        <v>1590.78</v>
      </c>
      <c r="AK30" s="165">
        <f t="shared" si="18"/>
        <v>0</v>
      </c>
      <c r="AL30" s="165">
        <f t="shared" si="19"/>
        <v>0</v>
      </c>
      <c r="AM30" s="164">
        <f t="shared" si="20"/>
        <v>0</v>
      </c>
      <c r="AN30" s="161" t="e">
        <f t="shared" si="21"/>
        <v>#DIV/0!</v>
      </c>
      <c r="AO30" s="222">
        <v>0</v>
      </c>
      <c r="AP30" s="159">
        <f t="shared" si="22"/>
        <v>0</v>
      </c>
      <c r="AQ30" s="159">
        <f t="shared" si="23"/>
        <v>0</v>
      </c>
      <c r="AR30" s="184">
        <v>100</v>
      </c>
      <c r="AS30" s="184">
        <f t="shared" si="24"/>
        <v>90.90112</v>
      </c>
      <c r="AT30" s="185">
        <f t="shared" si="25"/>
        <v>9.09888</v>
      </c>
      <c r="AU30" s="186">
        <f t="shared" si="26"/>
        <v>0</v>
      </c>
      <c r="AV30" s="186">
        <f t="shared" si="27"/>
        <v>0</v>
      </c>
      <c r="AW30" s="207">
        <f t="shared" si="28"/>
        <v>0</v>
      </c>
      <c r="AX30" s="176">
        <f t="shared" si="29"/>
        <v>0</v>
      </c>
      <c r="AY30" s="176">
        <f t="shared" si="30"/>
        <v>0</v>
      </c>
      <c r="AZ30" s="199" t="s">
        <v>33</v>
      </c>
      <c r="BA30" s="175"/>
      <c r="BB30" s="165">
        <v>991.2</v>
      </c>
      <c r="BC30" s="165">
        <f t="shared" si="31"/>
        <v>0</v>
      </c>
      <c r="BD30" s="165">
        <f t="shared" si="0"/>
        <v>0</v>
      </c>
      <c r="BE30" s="159">
        <f t="shared" si="32"/>
        <v>33.068</v>
      </c>
      <c r="BF30" s="159">
        <f t="shared" si="33"/>
        <v>0</v>
      </c>
      <c r="BG30" s="159">
        <f t="shared" si="34"/>
        <v>33.068</v>
      </c>
      <c r="BH30" s="165">
        <f t="shared" si="35"/>
        <v>0</v>
      </c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157"/>
      <c r="CG30" s="157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157"/>
      <c r="CW30" s="157"/>
      <c r="CX30" s="157"/>
      <c r="CY30" s="157"/>
      <c r="CZ30" s="157"/>
      <c r="DA30" s="157"/>
    </row>
    <row r="31" spans="1:105" ht="15.75">
      <c r="A31" s="259">
        <v>23</v>
      </c>
      <c r="B31" s="213" t="s">
        <v>34</v>
      </c>
      <c r="C31" s="256">
        <f t="shared" si="1"/>
        <v>6020.5</v>
      </c>
      <c r="D31" s="209">
        <v>116.2</v>
      </c>
      <c r="E31" s="209">
        <v>6136.7</v>
      </c>
      <c r="F31" s="209">
        <v>6136.7</v>
      </c>
      <c r="G31" s="257">
        <v>597.91</v>
      </c>
      <c r="H31" s="162">
        <f t="shared" si="2"/>
        <v>611.06</v>
      </c>
      <c r="I31" s="158">
        <f t="shared" si="3"/>
        <v>0.68</v>
      </c>
      <c r="J31" s="158">
        <f t="shared" si="4"/>
        <v>610.38</v>
      </c>
      <c r="K31" s="258">
        <v>249</v>
      </c>
      <c r="L31" s="172">
        <v>0.03</v>
      </c>
      <c r="M31" s="161">
        <v>595.8</v>
      </c>
      <c r="N31" s="172">
        <f t="shared" si="5"/>
        <v>6732.5</v>
      </c>
      <c r="O31" s="172">
        <f t="shared" si="6"/>
        <v>17.87</v>
      </c>
      <c r="P31" s="193">
        <f t="shared" si="7"/>
        <v>0.002912</v>
      </c>
      <c r="Q31" s="258">
        <v>88</v>
      </c>
      <c r="R31" s="258">
        <v>75.13</v>
      </c>
      <c r="S31" s="194">
        <f t="shared" si="8"/>
        <v>161</v>
      </c>
      <c r="T31" s="251">
        <v>0.342</v>
      </c>
      <c r="U31" s="162">
        <f t="shared" si="9"/>
        <v>517.72</v>
      </c>
      <c r="V31" s="163">
        <f t="shared" si="10"/>
        <v>3.22</v>
      </c>
      <c r="W31" s="219"/>
      <c r="X31" s="199" t="s">
        <v>34</v>
      </c>
      <c r="Y31" s="196">
        <v>14.34</v>
      </c>
      <c r="Z31" s="197">
        <f t="shared" si="11"/>
        <v>8752.85</v>
      </c>
      <c r="AA31" s="179">
        <f t="shared" si="12"/>
        <v>34.376</v>
      </c>
      <c r="AB31" s="179">
        <f t="shared" si="13"/>
        <v>0.038</v>
      </c>
      <c r="AC31" s="179">
        <v>34.414</v>
      </c>
      <c r="AD31" s="197">
        <v>991.2</v>
      </c>
      <c r="AE31" s="158">
        <f t="shared" si="14"/>
        <v>34073.49</v>
      </c>
      <c r="AF31" s="158">
        <f>Z31+AE31</f>
        <v>42826.34</v>
      </c>
      <c r="AG31" s="208">
        <f t="shared" si="16"/>
        <v>70.16</v>
      </c>
      <c r="AH31" s="198">
        <f t="shared" si="17"/>
        <v>70.16</v>
      </c>
      <c r="AI31" s="199" t="s">
        <v>34</v>
      </c>
      <c r="AJ31" s="170">
        <v>1590.78</v>
      </c>
      <c r="AK31" s="165">
        <f t="shared" si="18"/>
        <v>60.45</v>
      </c>
      <c r="AL31" s="165">
        <f t="shared" si="19"/>
        <v>9.75</v>
      </c>
      <c r="AM31" s="164">
        <f t="shared" si="20"/>
        <v>70.2</v>
      </c>
      <c r="AN31" s="161">
        <f t="shared" si="21"/>
        <v>103.24</v>
      </c>
      <c r="AO31" s="222">
        <v>0</v>
      </c>
      <c r="AP31" s="159">
        <f t="shared" si="22"/>
        <v>0</v>
      </c>
      <c r="AQ31" s="159">
        <f t="shared" si="23"/>
        <v>0</v>
      </c>
      <c r="AR31" s="184">
        <v>100</v>
      </c>
      <c r="AS31" s="184">
        <f t="shared" si="24"/>
        <v>91.15039</v>
      </c>
      <c r="AT31" s="185">
        <f t="shared" si="25"/>
        <v>8.84961</v>
      </c>
      <c r="AU31" s="186">
        <f t="shared" si="26"/>
        <v>0</v>
      </c>
      <c r="AV31" s="186">
        <f t="shared" si="27"/>
        <v>0</v>
      </c>
      <c r="AW31" s="207">
        <f t="shared" si="28"/>
        <v>0</v>
      </c>
      <c r="AX31" s="176">
        <f t="shared" si="29"/>
        <v>0</v>
      </c>
      <c r="AY31" s="176">
        <f t="shared" si="30"/>
        <v>0</v>
      </c>
      <c r="AZ31" s="199" t="s">
        <v>34</v>
      </c>
      <c r="BA31" s="175"/>
      <c r="BB31" s="165">
        <v>991.2</v>
      </c>
      <c r="BC31" s="165">
        <f t="shared" si="31"/>
        <v>0</v>
      </c>
      <c r="BD31" s="165">
        <f t="shared" si="0"/>
        <v>0</v>
      </c>
      <c r="BE31" s="159">
        <f t="shared" si="32"/>
        <v>34.376</v>
      </c>
      <c r="BF31" s="159">
        <f t="shared" si="33"/>
        <v>0.038</v>
      </c>
      <c r="BG31" s="159">
        <f t="shared" si="34"/>
        <v>34.414</v>
      </c>
      <c r="BH31" s="165">
        <f t="shared" si="35"/>
        <v>0</v>
      </c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  <c r="BY31" s="157"/>
      <c r="BZ31" s="157"/>
      <c r="CA31" s="157"/>
      <c r="CB31" s="157"/>
      <c r="CC31" s="157"/>
      <c r="CD31" s="157"/>
      <c r="CE31" s="157"/>
      <c r="CF31" s="157"/>
      <c r="CG31" s="157"/>
      <c r="CH31" s="157"/>
      <c r="CI31" s="157"/>
      <c r="CJ31" s="157"/>
      <c r="CK31" s="157"/>
      <c r="CL31" s="157"/>
      <c r="CM31" s="157"/>
      <c r="CN31" s="157"/>
      <c r="CO31" s="157"/>
      <c r="CP31" s="157"/>
      <c r="CQ31" s="157"/>
      <c r="CR31" s="157"/>
      <c r="CS31" s="157"/>
      <c r="CT31" s="157"/>
      <c r="CU31" s="157"/>
      <c r="CV31" s="157"/>
      <c r="CW31" s="157"/>
      <c r="CX31" s="157"/>
      <c r="CY31" s="157"/>
      <c r="CZ31" s="157"/>
      <c r="DA31" s="157"/>
    </row>
    <row r="32" spans="1:105" ht="15.75">
      <c r="A32" s="259">
        <v>24</v>
      </c>
      <c r="B32" s="213" t="s">
        <v>35</v>
      </c>
      <c r="C32" s="256">
        <f t="shared" si="1"/>
        <v>3278.5</v>
      </c>
      <c r="D32" s="209">
        <v>195.5</v>
      </c>
      <c r="E32" s="209">
        <v>3474</v>
      </c>
      <c r="F32" s="209">
        <v>3474</v>
      </c>
      <c r="G32" s="257">
        <v>457.25</v>
      </c>
      <c r="H32" s="162">
        <f t="shared" si="2"/>
        <v>467.31</v>
      </c>
      <c r="I32" s="158">
        <f t="shared" si="3"/>
        <v>7</v>
      </c>
      <c r="J32" s="158">
        <f t="shared" si="4"/>
        <v>460.31</v>
      </c>
      <c r="K32" s="258">
        <v>148</v>
      </c>
      <c r="L32" s="172">
        <v>0.03</v>
      </c>
      <c r="M32" s="161">
        <v>308.2</v>
      </c>
      <c r="N32" s="172">
        <f t="shared" si="5"/>
        <v>3782.2</v>
      </c>
      <c r="O32" s="172">
        <f t="shared" si="6"/>
        <v>9.25</v>
      </c>
      <c r="P32" s="193">
        <f t="shared" si="7"/>
        <v>0.002663</v>
      </c>
      <c r="Q32" s="258">
        <v>53</v>
      </c>
      <c r="R32" s="258">
        <v>88.09</v>
      </c>
      <c r="S32" s="194">
        <f t="shared" si="8"/>
        <v>95</v>
      </c>
      <c r="T32" s="251">
        <v>6.476</v>
      </c>
      <c r="U32" s="162">
        <f t="shared" si="9"/>
        <v>363.49</v>
      </c>
      <c r="V32" s="163">
        <f t="shared" si="10"/>
        <v>3.83</v>
      </c>
      <c r="W32" s="219"/>
      <c r="X32" s="199" t="s">
        <v>35</v>
      </c>
      <c r="Y32" s="196">
        <v>14.34</v>
      </c>
      <c r="Z32" s="197">
        <f t="shared" si="11"/>
        <v>6600.85</v>
      </c>
      <c r="AA32" s="179">
        <f t="shared" si="12"/>
        <v>26.885</v>
      </c>
      <c r="AB32" s="179">
        <f t="shared" si="13"/>
        <v>0.409</v>
      </c>
      <c r="AC32" s="179">
        <v>27.294</v>
      </c>
      <c r="AD32" s="197">
        <v>991.2</v>
      </c>
      <c r="AE32" s="158">
        <f t="shared" si="14"/>
        <v>26648.41</v>
      </c>
      <c r="AF32" s="158">
        <f t="shared" si="15"/>
        <v>33249.26</v>
      </c>
      <c r="AG32" s="208">
        <f t="shared" si="16"/>
        <v>72.23</v>
      </c>
      <c r="AH32" s="198">
        <f t="shared" si="17"/>
        <v>72.23</v>
      </c>
      <c r="AI32" s="199" t="s">
        <v>35</v>
      </c>
      <c r="AJ32" s="170">
        <v>1590.78</v>
      </c>
      <c r="AK32" s="165">
        <f t="shared" si="18"/>
        <v>650.63</v>
      </c>
      <c r="AL32" s="165">
        <f t="shared" si="19"/>
        <v>100.38</v>
      </c>
      <c r="AM32" s="164">
        <f t="shared" si="20"/>
        <v>751.01</v>
      </c>
      <c r="AN32" s="161">
        <f t="shared" si="21"/>
        <v>107.29</v>
      </c>
      <c r="AO32" s="222">
        <v>0</v>
      </c>
      <c r="AP32" s="159">
        <f t="shared" si="22"/>
        <v>0</v>
      </c>
      <c r="AQ32" s="159">
        <f t="shared" si="23"/>
        <v>0</v>
      </c>
      <c r="AR32" s="184">
        <v>100</v>
      </c>
      <c r="AS32" s="184">
        <f t="shared" si="24"/>
        <v>91.8513</v>
      </c>
      <c r="AT32" s="185">
        <f t="shared" si="25"/>
        <v>8.1487</v>
      </c>
      <c r="AU32" s="186">
        <f t="shared" si="26"/>
        <v>0</v>
      </c>
      <c r="AV32" s="186">
        <f t="shared" si="27"/>
        <v>0</v>
      </c>
      <c r="AW32" s="207">
        <f t="shared" si="28"/>
        <v>0</v>
      </c>
      <c r="AX32" s="176">
        <f t="shared" si="29"/>
        <v>0</v>
      </c>
      <c r="AY32" s="176">
        <f t="shared" si="30"/>
        <v>0</v>
      </c>
      <c r="AZ32" s="199" t="s">
        <v>35</v>
      </c>
      <c r="BA32" s="175"/>
      <c r="BB32" s="165">
        <v>991.2</v>
      </c>
      <c r="BC32" s="165">
        <f t="shared" si="31"/>
        <v>0</v>
      </c>
      <c r="BD32" s="165">
        <f t="shared" si="0"/>
        <v>0</v>
      </c>
      <c r="BE32" s="159">
        <f t="shared" si="32"/>
        <v>26.885</v>
      </c>
      <c r="BF32" s="159">
        <f t="shared" si="33"/>
        <v>0.409</v>
      </c>
      <c r="BG32" s="159">
        <f t="shared" si="34"/>
        <v>27.294</v>
      </c>
      <c r="BH32" s="165">
        <f t="shared" si="35"/>
        <v>0</v>
      </c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  <c r="BY32" s="157"/>
      <c r="BZ32" s="157"/>
      <c r="CA32" s="157"/>
      <c r="CB32" s="157"/>
      <c r="CC32" s="157"/>
      <c r="CD32" s="157"/>
      <c r="CE32" s="157"/>
      <c r="CF32" s="157"/>
      <c r="CG32" s="157"/>
      <c r="CH32" s="157"/>
      <c r="CI32" s="157"/>
      <c r="CJ32" s="157"/>
      <c r="CK32" s="157"/>
      <c r="CL32" s="157"/>
      <c r="CM32" s="157"/>
      <c r="CN32" s="157"/>
      <c r="CO32" s="157"/>
      <c r="CP32" s="157"/>
      <c r="CQ32" s="157"/>
      <c r="CR32" s="157"/>
      <c r="CS32" s="157"/>
      <c r="CT32" s="157"/>
      <c r="CU32" s="157"/>
      <c r="CV32" s="157"/>
      <c r="CW32" s="157"/>
      <c r="CX32" s="157"/>
      <c r="CY32" s="157"/>
      <c r="CZ32" s="157"/>
      <c r="DA32" s="157"/>
    </row>
    <row r="33" spans="1:105" ht="15.75">
      <c r="A33" s="259">
        <v>25</v>
      </c>
      <c r="B33" s="213" t="s">
        <v>36</v>
      </c>
      <c r="C33" s="256">
        <f t="shared" si="1"/>
        <v>3281</v>
      </c>
      <c r="D33" s="209">
        <v>243.1</v>
      </c>
      <c r="E33" s="209">
        <v>3524.1</v>
      </c>
      <c r="F33" s="209">
        <v>3524.1</v>
      </c>
      <c r="G33" s="257">
        <v>351.19</v>
      </c>
      <c r="H33" s="162">
        <f t="shared" si="2"/>
        <v>358.92</v>
      </c>
      <c r="I33" s="158">
        <f t="shared" si="3"/>
        <v>7.27</v>
      </c>
      <c r="J33" s="158">
        <f t="shared" si="4"/>
        <v>351.64</v>
      </c>
      <c r="K33" s="258">
        <v>138</v>
      </c>
      <c r="L33" s="172">
        <v>0.03</v>
      </c>
      <c r="M33" s="161">
        <v>298.3</v>
      </c>
      <c r="N33" s="172">
        <f t="shared" si="5"/>
        <v>3822.4</v>
      </c>
      <c r="O33" s="172">
        <f t="shared" si="6"/>
        <v>8.95</v>
      </c>
      <c r="P33" s="193">
        <f t="shared" si="7"/>
        <v>0.00254</v>
      </c>
      <c r="Q33" s="258">
        <v>66</v>
      </c>
      <c r="R33" s="258">
        <v>88.93</v>
      </c>
      <c r="S33" s="194">
        <f t="shared" si="8"/>
        <v>72</v>
      </c>
      <c r="T33" s="251">
        <v>6.656</v>
      </c>
      <c r="U33" s="162">
        <f t="shared" si="9"/>
        <v>254.38</v>
      </c>
      <c r="V33" s="163">
        <f t="shared" si="10"/>
        <v>3.53</v>
      </c>
      <c r="W33" s="219"/>
      <c r="X33" s="199" t="s">
        <v>36</v>
      </c>
      <c r="Y33" s="196">
        <v>14.34</v>
      </c>
      <c r="Z33" s="197">
        <f t="shared" si="11"/>
        <v>5042.52</v>
      </c>
      <c r="AA33" s="179">
        <f t="shared" si="12"/>
        <v>20.3</v>
      </c>
      <c r="AB33" s="179">
        <f t="shared" si="13"/>
        <v>0.42</v>
      </c>
      <c r="AC33" s="179">
        <v>20.72</v>
      </c>
      <c r="AD33" s="197">
        <v>991.2</v>
      </c>
      <c r="AE33" s="158">
        <f t="shared" si="14"/>
        <v>20121.36</v>
      </c>
      <c r="AF33" s="158">
        <f t="shared" si="15"/>
        <v>25163.88</v>
      </c>
      <c r="AG33" s="208">
        <f t="shared" si="16"/>
        <v>71.56</v>
      </c>
      <c r="AH33" s="198">
        <f t="shared" si="17"/>
        <v>71.56</v>
      </c>
      <c r="AI33" s="199" t="s">
        <v>36</v>
      </c>
      <c r="AJ33" s="170">
        <v>1590.78</v>
      </c>
      <c r="AK33" s="165">
        <f t="shared" si="18"/>
        <v>668.13</v>
      </c>
      <c r="AL33" s="165">
        <f t="shared" si="19"/>
        <v>104.25</v>
      </c>
      <c r="AM33" s="164">
        <f t="shared" si="20"/>
        <v>772.38</v>
      </c>
      <c r="AN33" s="161">
        <f t="shared" si="21"/>
        <v>106.24</v>
      </c>
      <c r="AO33" s="222">
        <v>0</v>
      </c>
      <c r="AP33" s="159">
        <f t="shared" si="22"/>
        <v>0</v>
      </c>
      <c r="AQ33" s="159">
        <f t="shared" si="23"/>
        <v>0</v>
      </c>
      <c r="AR33" s="184">
        <v>100</v>
      </c>
      <c r="AS33" s="184">
        <f t="shared" si="24"/>
        <v>92.196</v>
      </c>
      <c r="AT33" s="185">
        <f t="shared" si="25"/>
        <v>7.804</v>
      </c>
      <c r="AU33" s="186">
        <f t="shared" si="26"/>
        <v>0</v>
      </c>
      <c r="AV33" s="186">
        <f t="shared" si="27"/>
        <v>0</v>
      </c>
      <c r="AW33" s="207">
        <f t="shared" si="28"/>
        <v>0</v>
      </c>
      <c r="AX33" s="176">
        <f t="shared" si="29"/>
        <v>0</v>
      </c>
      <c r="AY33" s="176">
        <f t="shared" si="30"/>
        <v>0</v>
      </c>
      <c r="AZ33" s="199" t="s">
        <v>36</v>
      </c>
      <c r="BA33" s="175"/>
      <c r="BB33" s="165">
        <v>991.2</v>
      </c>
      <c r="BC33" s="165">
        <f t="shared" si="31"/>
        <v>0</v>
      </c>
      <c r="BD33" s="165">
        <f t="shared" si="0"/>
        <v>0</v>
      </c>
      <c r="BE33" s="159">
        <f t="shared" si="32"/>
        <v>20.3</v>
      </c>
      <c r="BF33" s="159">
        <f t="shared" si="33"/>
        <v>0.42</v>
      </c>
      <c r="BG33" s="159">
        <f t="shared" si="34"/>
        <v>20.72</v>
      </c>
      <c r="BH33" s="165">
        <f t="shared" si="35"/>
        <v>0</v>
      </c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  <c r="BY33" s="157"/>
      <c r="BZ33" s="157"/>
      <c r="CA33" s="157"/>
      <c r="CB33" s="157"/>
      <c r="CC33" s="157"/>
      <c r="CD33" s="157"/>
      <c r="CE33" s="157"/>
      <c r="CF33" s="157"/>
      <c r="CG33" s="157"/>
      <c r="CH33" s="157"/>
      <c r="CI33" s="157"/>
      <c r="CJ33" s="157"/>
      <c r="CK33" s="157"/>
      <c r="CL33" s="157"/>
      <c r="CM33" s="157"/>
      <c r="CN33" s="157"/>
      <c r="CO33" s="157"/>
      <c r="CP33" s="157"/>
      <c r="CQ33" s="157"/>
      <c r="CR33" s="157"/>
      <c r="CS33" s="157"/>
      <c r="CT33" s="157"/>
      <c r="CU33" s="157"/>
      <c r="CV33" s="157"/>
      <c r="CW33" s="157"/>
      <c r="CX33" s="157"/>
      <c r="CY33" s="157"/>
      <c r="CZ33" s="157"/>
      <c r="DA33" s="157"/>
    </row>
    <row r="34" spans="1:105" ht="15.75">
      <c r="A34" s="259">
        <v>26</v>
      </c>
      <c r="B34" s="213" t="s">
        <v>37</v>
      </c>
      <c r="C34" s="256">
        <f t="shared" si="1"/>
        <v>3427.8</v>
      </c>
      <c r="D34" s="209">
        <v>99.9</v>
      </c>
      <c r="E34" s="209">
        <v>3527.7</v>
      </c>
      <c r="F34" s="209">
        <v>3527.7</v>
      </c>
      <c r="G34" s="257">
        <v>382.41</v>
      </c>
      <c r="H34" s="162">
        <f t="shared" si="2"/>
        <v>390.82</v>
      </c>
      <c r="I34" s="158">
        <f t="shared" si="3"/>
        <v>0.25</v>
      </c>
      <c r="J34" s="158">
        <f t="shared" si="4"/>
        <v>390.56</v>
      </c>
      <c r="K34" s="258">
        <v>158</v>
      </c>
      <c r="L34" s="172">
        <v>0.03</v>
      </c>
      <c r="M34" s="161">
        <v>300</v>
      </c>
      <c r="N34" s="172">
        <f t="shared" si="5"/>
        <v>3827.7</v>
      </c>
      <c r="O34" s="172">
        <f t="shared" si="6"/>
        <v>9</v>
      </c>
      <c r="P34" s="193">
        <f t="shared" si="7"/>
        <v>0.002551</v>
      </c>
      <c r="Q34" s="258">
        <v>69</v>
      </c>
      <c r="R34" s="258">
        <v>71.85</v>
      </c>
      <c r="S34" s="194">
        <f t="shared" si="8"/>
        <v>89</v>
      </c>
      <c r="T34" s="251">
        <v>0</v>
      </c>
      <c r="U34" s="162">
        <f t="shared" si="9"/>
        <v>309.97</v>
      </c>
      <c r="V34" s="163">
        <f t="shared" si="10"/>
        <v>3.48</v>
      </c>
      <c r="W34" s="219"/>
      <c r="X34" s="199" t="s">
        <v>37</v>
      </c>
      <c r="Y34" s="196">
        <v>14.34</v>
      </c>
      <c r="Z34" s="197">
        <f t="shared" si="11"/>
        <v>5600.63</v>
      </c>
      <c r="AA34" s="179">
        <f t="shared" si="12"/>
        <v>21.95</v>
      </c>
      <c r="AB34" s="179">
        <f t="shared" si="13"/>
        <v>0.014</v>
      </c>
      <c r="AC34" s="179">
        <v>21.965</v>
      </c>
      <c r="AD34" s="197">
        <v>991.2</v>
      </c>
      <c r="AE34" s="158">
        <f t="shared" si="14"/>
        <v>21756.84</v>
      </c>
      <c r="AF34" s="158">
        <f t="shared" si="15"/>
        <v>27357.47</v>
      </c>
      <c r="AG34" s="208">
        <f t="shared" si="16"/>
        <v>70.05</v>
      </c>
      <c r="AH34" s="198">
        <f t="shared" si="17"/>
        <v>70.05</v>
      </c>
      <c r="AI34" s="199" t="s">
        <v>37</v>
      </c>
      <c r="AJ34" s="170">
        <v>1590.78</v>
      </c>
      <c r="AK34" s="165">
        <f t="shared" si="18"/>
        <v>22.27</v>
      </c>
      <c r="AL34" s="165">
        <f t="shared" si="19"/>
        <v>3.59</v>
      </c>
      <c r="AM34" s="164">
        <f t="shared" si="20"/>
        <v>25.86</v>
      </c>
      <c r="AN34" s="161">
        <f t="shared" si="21"/>
        <v>103.44</v>
      </c>
      <c r="AO34" s="222">
        <v>0</v>
      </c>
      <c r="AP34" s="159">
        <f t="shared" si="22"/>
        <v>0</v>
      </c>
      <c r="AQ34" s="159">
        <f t="shared" si="23"/>
        <v>0</v>
      </c>
      <c r="AR34" s="184">
        <v>100</v>
      </c>
      <c r="AS34" s="184">
        <f t="shared" si="24"/>
        <v>92.1624</v>
      </c>
      <c r="AT34" s="185">
        <f t="shared" si="25"/>
        <v>7.8376</v>
      </c>
      <c r="AU34" s="186">
        <f t="shared" si="26"/>
        <v>0</v>
      </c>
      <c r="AV34" s="186">
        <f t="shared" si="27"/>
        <v>0</v>
      </c>
      <c r="AW34" s="207">
        <f t="shared" si="28"/>
        <v>0</v>
      </c>
      <c r="AX34" s="176">
        <f t="shared" si="29"/>
        <v>0</v>
      </c>
      <c r="AY34" s="176">
        <f t="shared" si="30"/>
        <v>0</v>
      </c>
      <c r="AZ34" s="199" t="s">
        <v>37</v>
      </c>
      <c r="BA34" s="175"/>
      <c r="BB34" s="165">
        <v>991.2</v>
      </c>
      <c r="BC34" s="165">
        <f t="shared" si="31"/>
        <v>0</v>
      </c>
      <c r="BD34" s="165">
        <f t="shared" si="0"/>
        <v>0</v>
      </c>
      <c r="BE34" s="159">
        <f t="shared" si="32"/>
        <v>21.95</v>
      </c>
      <c r="BF34" s="159">
        <f t="shared" si="33"/>
        <v>0.014</v>
      </c>
      <c r="BG34" s="159">
        <f t="shared" si="34"/>
        <v>21.964</v>
      </c>
      <c r="BH34" s="165">
        <f t="shared" si="35"/>
        <v>0</v>
      </c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  <c r="CM34" s="157"/>
      <c r="CN34" s="157"/>
      <c r="CO34" s="157"/>
      <c r="CP34" s="157"/>
      <c r="CQ34" s="157"/>
      <c r="CR34" s="157"/>
      <c r="CS34" s="157"/>
      <c r="CT34" s="157"/>
      <c r="CU34" s="157"/>
      <c r="CV34" s="157"/>
      <c r="CW34" s="157"/>
      <c r="CX34" s="157"/>
      <c r="CY34" s="157"/>
      <c r="CZ34" s="157"/>
      <c r="DA34" s="157"/>
    </row>
    <row r="35" spans="1:105" ht="15.75">
      <c r="A35" s="259">
        <v>27</v>
      </c>
      <c r="B35" s="213" t="s">
        <v>38</v>
      </c>
      <c r="C35" s="256">
        <f t="shared" si="1"/>
        <v>3588</v>
      </c>
      <c r="D35" s="209"/>
      <c r="E35" s="209">
        <v>3588</v>
      </c>
      <c r="F35" s="209">
        <v>3588</v>
      </c>
      <c r="G35" s="257">
        <v>391.42</v>
      </c>
      <c r="H35" s="162">
        <f t="shared" si="2"/>
        <v>400.03</v>
      </c>
      <c r="I35" s="158">
        <f t="shared" si="3"/>
        <v>0</v>
      </c>
      <c r="J35" s="158">
        <f t="shared" si="4"/>
        <v>400.03</v>
      </c>
      <c r="K35" s="258">
        <v>145</v>
      </c>
      <c r="L35" s="172">
        <v>0.03</v>
      </c>
      <c r="M35" s="161">
        <v>319.6</v>
      </c>
      <c r="N35" s="172">
        <f t="shared" si="5"/>
        <v>3907.6</v>
      </c>
      <c r="O35" s="172">
        <f t="shared" si="6"/>
        <v>9.59</v>
      </c>
      <c r="P35" s="193">
        <f t="shared" si="7"/>
        <v>0.002673</v>
      </c>
      <c r="Q35" s="258">
        <v>61</v>
      </c>
      <c r="R35" s="258">
        <v>65.69</v>
      </c>
      <c r="S35" s="194">
        <f t="shared" si="8"/>
        <v>84</v>
      </c>
      <c r="T35" s="251"/>
      <c r="U35" s="162">
        <f t="shared" si="9"/>
        <v>324.75</v>
      </c>
      <c r="V35" s="163">
        <f t="shared" si="10"/>
        <v>3.87</v>
      </c>
      <c r="W35" s="219"/>
      <c r="X35" s="199" t="s">
        <v>38</v>
      </c>
      <c r="Y35" s="196">
        <v>14.34</v>
      </c>
      <c r="Z35" s="197">
        <f t="shared" si="11"/>
        <v>5736.43</v>
      </c>
      <c r="AA35" s="179">
        <f t="shared" si="12"/>
        <v>23.364</v>
      </c>
      <c r="AB35" s="179">
        <f t="shared" si="13"/>
        <v>0</v>
      </c>
      <c r="AC35" s="179">
        <v>23.364</v>
      </c>
      <c r="AD35" s="197">
        <v>991.2</v>
      </c>
      <c r="AE35" s="158">
        <f t="shared" si="14"/>
        <v>23158.4</v>
      </c>
      <c r="AF35" s="158">
        <f t="shared" si="15"/>
        <v>28894.83</v>
      </c>
      <c r="AG35" s="208">
        <f t="shared" si="16"/>
        <v>72.23</v>
      </c>
      <c r="AH35" s="198">
        <f t="shared" si="17"/>
        <v>72.23</v>
      </c>
      <c r="AI35" s="199" t="s">
        <v>38</v>
      </c>
      <c r="AJ35" s="170">
        <v>1590.78</v>
      </c>
      <c r="AK35" s="165">
        <f t="shared" si="18"/>
        <v>0</v>
      </c>
      <c r="AL35" s="165">
        <f t="shared" si="19"/>
        <v>0</v>
      </c>
      <c r="AM35" s="164">
        <f t="shared" si="20"/>
        <v>0</v>
      </c>
      <c r="AN35" s="161" t="e">
        <f t="shared" si="21"/>
        <v>#DIV/0!</v>
      </c>
      <c r="AO35" s="222">
        <v>0</v>
      </c>
      <c r="AP35" s="159">
        <f t="shared" si="22"/>
        <v>0</v>
      </c>
      <c r="AQ35" s="159">
        <f t="shared" si="23"/>
        <v>0</v>
      </c>
      <c r="AR35" s="184">
        <v>100</v>
      </c>
      <c r="AS35" s="184">
        <f t="shared" si="24"/>
        <v>91.82107</v>
      </c>
      <c r="AT35" s="185">
        <f t="shared" si="25"/>
        <v>8.17893</v>
      </c>
      <c r="AU35" s="186">
        <f t="shared" si="26"/>
        <v>0</v>
      </c>
      <c r="AV35" s="186">
        <f t="shared" si="27"/>
        <v>0</v>
      </c>
      <c r="AW35" s="207">
        <f t="shared" si="28"/>
        <v>0</v>
      </c>
      <c r="AX35" s="176">
        <f t="shared" si="29"/>
        <v>0</v>
      </c>
      <c r="AY35" s="176">
        <f t="shared" si="30"/>
        <v>0</v>
      </c>
      <c r="AZ35" s="199" t="s">
        <v>38</v>
      </c>
      <c r="BA35" s="175"/>
      <c r="BB35" s="165">
        <v>991.2</v>
      </c>
      <c r="BC35" s="165">
        <f t="shared" si="31"/>
        <v>0</v>
      </c>
      <c r="BD35" s="165">
        <f t="shared" si="0"/>
        <v>0</v>
      </c>
      <c r="BE35" s="159">
        <f t="shared" si="32"/>
        <v>23.364</v>
      </c>
      <c r="BF35" s="159">
        <f t="shared" si="33"/>
        <v>0</v>
      </c>
      <c r="BG35" s="159">
        <f t="shared" si="34"/>
        <v>23.364</v>
      </c>
      <c r="BH35" s="165">
        <f t="shared" si="35"/>
        <v>0</v>
      </c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  <c r="CM35" s="157"/>
      <c r="CN35" s="157"/>
      <c r="CO35" s="157"/>
      <c r="CP35" s="157"/>
      <c r="CQ35" s="157"/>
      <c r="CR35" s="157"/>
      <c r="CS35" s="157"/>
      <c r="CT35" s="157"/>
      <c r="CU35" s="157"/>
      <c r="CV35" s="157"/>
      <c r="CW35" s="157"/>
      <c r="CX35" s="157"/>
      <c r="CY35" s="157"/>
      <c r="CZ35" s="157"/>
      <c r="DA35" s="157"/>
    </row>
    <row r="36" spans="1:105" ht="15.75">
      <c r="A36" s="259">
        <v>28</v>
      </c>
      <c r="B36" s="213" t="s">
        <v>39</v>
      </c>
      <c r="C36" s="256">
        <f t="shared" si="1"/>
        <v>3578.5</v>
      </c>
      <c r="D36" s="209"/>
      <c r="E36" s="209">
        <v>3578.5</v>
      </c>
      <c r="F36" s="209">
        <v>3578.5</v>
      </c>
      <c r="G36" s="257">
        <v>380.41</v>
      </c>
      <c r="H36" s="162">
        <f t="shared" si="2"/>
        <v>388.78</v>
      </c>
      <c r="I36" s="158">
        <f t="shared" si="3"/>
        <v>0</v>
      </c>
      <c r="J36" s="158">
        <f t="shared" si="4"/>
        <v>388.78</v>
      </c>
      <c r="K36" s="258">
        <v>140</v>
      </c>
      <c r="L36" s="172">
        <v>0.03</v>
      </c>
      <c r="M36" s="161">
        <v>296.2</v>
      </c>
      <c r="N36" s="172">
        <f t="shared" si="5"/>
        <v>3874.7</v>
      </c>
      <c r="O36" s="172">
        <f t="shared" si="6"/>
        <v>8.89</v>
      </c>
      <c r="P36" s="193">
        <f t="shared" si="7"/>
        <v>0.002484</v>
      </c>
      <c r="Q36" s="258">
        <v>51</v>
      </c>
      <c r="R36" s="258">
        <v>74.57</v>
      </c>
      <c r="S36" s="194">
        <f t="shared" si="8"/>
        <v>89</v>
      </c>
      <c r="T36" s="251"/>
      <c r="U36" s="162">
        <f t="shared" si="9"/>
        <v>305.32</v>
      </c>
      <c r="V36" s="163">
        <f t="shared" si="10"/>
        <v>3.43</v>
      </c>
      <c r="W36" s="219"/>
      <c r="X36" s="199" t="s">
        <v>39</v>
      </c>
      <c r="Y36" s="196">
        <v>14.34</v>
      </c>
      <c r="Z36" s="197">
        <f t="shared" si="11"/>
        <v>5575.11</v>
      </c>
      <c r="AA36" s="179">
        <f t="shared" si="12"/>
        <v>25.506</v>
      </c>
      <c r="AB36" s="179">
        <f t="shared" si="13"/>
        <v>0</v>
      </c>
      <c r="AC36" s="179">
        <v>25.506</v>
      </c>
      <c r="AD36" s="197">
        <v>991.2</v>
      </c>
      <c r="AE36" s="158">
        <f t="shared" si="14"/>
        <v>25281.55</v>
      </c>
      <c r="AF36" s="158">
        <f t="shared" si="15"/>
        <v>30856.66</v>
      </c>
      <c r="AG36" s="208">
        <f t="shared" si="16"/>
        <v>79.37</v>
      </c>
      <c r="AH36" s="198">
        <f t="shared" si="17"/>
        <v>79.37</v>
      </c>
      <c r="AI36" s="199" t="s">
        <v>39</v>
      </c>
      <c r="AJ36" s="170">
        <v>1590.78</v>
      </c>
      <c r="AK36" s="165">
        <f t="shared" si="18"/>
        <v>0</v>
      </c>
      <c r="AL36" s="165">
        <f t="shared" si="19"/>
        <v>0</v>
      </c>
      <c r="AM36" s="164">
        <f t="shared" si="20"/>
        <v>0</v>
      </c>
      <c r="AN36" s="161" t="e">
        <f t="shared" si="21"/>
        <v>#DIV/0!</v>
      </c>
      <c r="AO36" s="222">
        <v>0</v>
      </c>
      <c r="AP36" s="159">
        <f t="shared" si="22"/>
        <v>0</v>
      </c>
      <c r="AQ36" s="159">
        <f t="shared" si="23"/>
        <v>0</v>
      </c>
      <c r="AR36" s="184">
        <v>100</v>
      </c>
      <c r="AS36" s="184">
        <f t="shared" si="24"/>
        <v>92.35554</v>
      </c>
      <c r="AT36" s="185">
        <f t="shared" si="25"/>
        <v>7.64446</v>
      </c>
      <c r="AU36" s="186">
        <f t="shared" si="26"/>
        <v>0</v>
      </c>
      <c r="AV36" s="186">
        <f t="shared" si="27"/>
        <v>0</v>
      </c>
      <c r="AW36" s="207">
        <f t="shared" si="28"/>
        <v>0</v>
      </c>
      <c r="AX36" s="176">
        <f t="shared" si="29"/>
        <v>0</v>
      </c>
      <c r="AY36" s="176">
        <f t="shared" si="30"/>
        <v>0</v>
      </c>
      <c r="AZ36" s="199" t="s">
        <v>39</v>
      </c>
      <c r="BA36" s="175"/>
      <c r="BB36" s="165">
        <v>991.2</v>
      </c>
      <c r="BC36" s="165">
        <f t="shared" si="31"/>
        <v>0</v>
      </c>
      <c r="BD36" s="165">
        <f t="shared" si="0"/>
        <v>0</v>
      </c>
      <c r="BE36" s="159">
        <f t="shared" si="32"/>
        <v>25.506</v>
      </c>
      <c r="BF36" s="159">
        <f t="shared" si="33"/>
        <v>0</v>
      </c>
      <c r="BG36" s="159">
        <f t="shared" si="34"/>
        <v>25.506</v>
      </c>
      <c r="BH36" s="165">
        <f t="shared" si="35"/>
        <v>0</v>
      </c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  <c r="CM36" s="157"/>
      <c r="CN36" s="157"/>
      <c r="CO36" s="157"/>
      <c r="CP36" s="157"/>
      <c r="CQ36" s="157"/>
      <c r="CR36" s="157"/>
      <c r="CS36" s="157"/>
      <c r="CT36" s="157"/>
      <c r="CU36" s="157"/>
      <c r="CV36" s="157"/>
      <c r="CW36" s="157"/>
      <c r="CX36" s="157"/>
      <c r="CY36" s="157"/>
      <c r="CZ36" s="157"/>
      <c r="DA36" s="157"/>
    </row>
    <row r="37" spans="1:105" ht="15.75">
      <c r="A37" s="259">
        <v>29</v>
      </c>
      <c r="B37" s="213" t="s">
        <v>40</v>
      </c>
      <c r="C37" s="256">
        <f t="shared" si="1"/>
        <v>4473.7</v>
      </c>
      <c r="D37" s="209"/>
      <c r="E37" s="209">
        <v>4473.7</v>
      </c>
      <c r="F37" s="209">
        <v>4473.7</v>
      </c>
      <c r="G37" s="257">
        <v>369.29</v>
      </c>
      <c r="H37" s="162">
        <f t="shared" si="2"/>
        <v>377.41</v>
      </c>
      <c r="I37" s="158">
        <f>P37*D37+T37</f>
        <v>0</v>
      </c>
      <c r="J37" s="158">
        <f t="shared" si="4"/>
        <v>377.41</v>
      </c>
      <c r="K37" s="258">
        <v>200</v>
      </c>
      <c r="L37" s="172">
        <v>0.03</v>
      </c>
      <c r="M37" s="161">
        <v>423.6</v>
      </c>
      <c r="N37" s="172">
        <f t="shared" si="5"/>
        <v>4897.3</v>
      </c>
      <c r="O37" s="172">
        <f t="shared" si="6"/>
        <v>12.71</v>
      </c>
      <c r="P37" s="193">
        <f t="shared" si="7"/>
        <v>0.002841</v>
      </c>
      <c r="Q37" s="258">
        <v>88</v>
      </c>
      <c r="R37" s="258">
        <v>81.85</v>
      </c>
      <c r="S37" s="194">
        <f t="shared" si="8"/>
        <v>112</v>
      </c>
      <c r="T37" s="251"/>
      <c r="U37" s="162">
        <f t="shared" si="9"/>
        <v>282.85</v>
      </c>
      <c r="V37" s="163">
        <f t="shared" si="10"/>
        <v>2.53</v>
      </c>
      <c r="W37" s="219"/>
      <c r="X37" s="199" t="s">
        <v>40</v>
      </c>
      <c r="Y37" s="196">
        <v>14.34</v>
      </c>
      <c r="Z37" s="197">
        <f t="shared" si="11"/>
        <v>5412.06</v>
      </c>
      <c r="AA37" s="179">
        <f t="shared" si="12"/>
        <v>21.809</v>
      </c>
      <c r="AB37" s="179">
        <f t="shared" si="13"/>
        <v>0</v>
      </c>
      <c r="AC37" s="179">
        <v>21.809</v>
      </c>
      <c r="AD37" s="197">
        <v>991.2</v>
      </c>
      <c r="AE37" s="158">
        <f t="shared" si="14"/>
        <v>21617.08</v>
      </c>
      <c r="AF37" s="158">
        <f t="shared" si="15"/>
        <v>27029.14</v>
      </c>
      <c r="AG37" s="208">
        <f t="shared" si="16"/>
        <v>71.62</v>
      </c>
      <c r="AH37" s="198">
        <f t="shared" si="17"/>
        <v>71.62</v>
      </c>
      <c r="AI37" s="199" t="s">
        <v>40</v>
      </c>
      <c r="AJ37" s="170">
        <v>1590.78</v>
      </c>
      <c r="AK37" s="165">
        <f t="shared" si="18"/>
        <v>0</v>
      </c>
      <c r="AL37" s="165">
        <f t="shared" si="19"/>
        <v>0</v>
      </c>
      <c r="AM37" s="164">
        <f t="shared" si="20"/>
        <v>0</v>
      </c>
      <c r="AN37" s="161" t="e">
        <f t="shared" si="21"/>
        <v>#DIV/0!</v>
      </c>
      <c r="AO37" s="222">
        <v>0</v>
      </c>
      <c r="AP37" s="159">
        <f t="shared" si="22"/>
        <v>0</v>
      </c>
      <c r="AQ37" s="159">
        <f t="shared" si="23"/>
        <v>0</v>
      </c>
      <c r="AR37" s="184">
        <v>100</v>
      </c>
      <c r="AS37" s="184">
        <f t="shared" si="24"/>
        <v>91.35034</v>
      </c>
      <c r="AT37" s="185">
        <f t="shared" si="25"/>
        <v>8.64966</v>
      </c>
      <c r="AU37" s="186">
        <f t="shared" si="26"/>
        <v>0</v>
      </c>
      <c r="AV37" s="186">
        <f t="shared" si="27"/>
        <v>0</v>
      </c>
      <c r="AW37" s="207">
        <f t="shared" si="28"/>
        <v>0</v>
      </c>
      <c r="AX37" s="176">
        <f t="shared" si="29"/>
        <v>0</v>
      </c>
      <c r="AY37" s="176">
        <f t="shared" si="30"/>
        <v>0</v>
      </c>
      <c r="AZ37" s="199" t="s">
        <v>40</v>
      </c>
      <c r="BA37" s="175"/>
      <c r="BB37" s="165">
        <v>991.2</v>
      </c>
      <c r="BC37" s="165">
        <f t="shared" si="31"/>
        <v>0</v>
      </c>
      <c r="BD37" s="165">
        <f t="shared" si="0"/>
        <v>0</v>
      </c>
      <c r="BE37" s="159">
        <f t="shared" si="32"/>
        <v>21.809</v>
      </c>
      <c r="BF37" s="159">
        <f t="shared" si="33"/>
        <v>0</v>
      </c>
      <c r="BG37" s="159">
        <f t="shared" si="34"/>
        <v>21.809</v>
      </c>
      <c r="BH37" s="165">
        <f t="shared" si="35"/>
        <v>0</v>
      </c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  <c r="BY37" s="157"/>
      <c r="BZ37" s="157"/>
      <c r="CA37" s="157"/>
      <c r="CB37" s="157"/>
      <c r="CC37" s="157"/>
      <c r="CD37" s="157"/>
      <c r="CE37" s="157"/>
      <c r="CF37" s="157"/>
      <c r="CG37" s="157"/>
      <c r="CH37" s="157"/>
      <c r="CI37" s="157"/>
      <c r="CJ37" s="157"/>
      <c r="CK37" s="157"/>
      <c r="CL37" s="157"/>
      <c r="CM37" s="157"/>
      <c r="CN37" s="157"/>
      <c r="CO37" s="157"/>
      <c r="CP37" s="157"/>
      <c r="CQ37" s="157"/>
      <c r="CR37" s="157"/>
      <c r="CS37" s="157"/>
      <c r="CT37" s="157"/>
      <c r="CU37" s="157"/>
      <c r="CV37" s="157"/>
      <c r="CW37" s="157"/>
      <c r="CX37" s="157"/>
      <c r="CY37" s="157"/>
      <c r="CZ37" s="157"/>
      <c r="DA37" s="157"/>
    </row>
    <row r="38" spans="1:105" ht="15.75">
      <c r="A38" s="259">
        <v>30</v>
      </c>
      <c r="B38" s="213" t="s">
        <v>42</v>
      </c>
      <c r="C38" s="256">
        <f t="shared" si="1"/>
        <v>5492.7</v>
      </c>
      <c r="D38" s="209"/>
      <c r="E38" s="209">
        <v>5492.7</v>
      </c>
      <c r="F38" s="209">
        <v>5492.7</v>
      </c>
      <c r="G38" s="257">
        <v>381.74</v>
      </c>
      <c r="H38" s="162">
        <f t="shared" si="2"/>
        <v>390.14</v>
      </c>
      <c r="I38" s="158">
        <f t="shared" si="3"/>
        <v>0</v>
      </c>
      <c r="J38" s="158">
        <f t="shared" si="4"/>
        <v>390.14</v>
      </c>
      <c r="K38" s="211">
        <v>209</v>
      </c>
      <c r="L38" s="172">
        <v>0.03</v>
      </c>
      <c r="M38" s="161">
        <v>759</v>
      </c>
      <c r="N38" s="172">
        <f t="shared" si="5"/>
        <v>6251.7</v>
      </c>
      <c r="O38" s="172">
        <f t="shared" si="6"/>
        <v>22.77</v>
      </c>
      <c r="P38" s="193">
        <f t="shared" si="7"/>
        <v>0.004146</v>
      </c>
      <c r="Q38" s="211">
        <v>93</v>
      </c>
      <c r="R38" s="222">
        <v>100.69</v>
      </c>
      <c r="S38" s="194">
        <f t="shared" si="8"/>
        <v>116</v>
      </c>
      <c r="T38" s="251"/>
      <c r="U38" s="162">
        <f t="shared" si="9"/>
        <v>266.68</v>
      </c>
      <c r="V38" s="163">
        <f t="shared" si="10"/>
        <v>2.3</v>
      </c>
      <c r="W38" s="219"/>
      <c r="X38" s="199" t="s">
        <v>42</v>
      </c>
      <c r="Y38" s="196">
        <v>14.34</v>
      </c>
      <c r="Z38" s="197">
        <f t="shared" si="11"/>
        <v>5594.61</v>
      </c>
      <c r="AA38" s="179">
        <f t="shared" si="12"/>
        <v>23.148</v>
      </c>
      <c r="AB38" s="179">
        <f t="shared" si="13"/>
        <v>0</v>
      </c>
      <c r="AC38" s="179">
        <v>23.148</v>
      </c>
      <c r="AD38" s="197">
        <v>991.2</v>
      </c>
      <c r="AE38" s="158">
        <f t="shared" si="14"/>
        <v>22944.3</v>
      </c>
      <c r="AF38" s="158">
        <f t="shared" si="15"/>
        <v>28538.91</v>
      </c>
      <c r="AG38" s="208">
        <f t="shared" si="16"/>
        <v>73.15</v>
      </c>
      <c r="AH38" s="198">
        <f t="shared" si="17"/>
        <v>73.15</v>
      </c>
      <c r="AI38" s="199" t="s">
        <v>42</v>
      </c>
      <c r="AJ38" s="170">
        <v>1590.78</v>
      </c>
      <c r="AK38" s="165">
        <f t="shared" si="18"/>
        <v>0</v>
      </c>
      <c r="AL38" s="165">
        <f t="shared" si="19"/>
        <v>0</v>
      </c>
      <c r="AM38" s="164">
        <f t="shared" si="20"/>
        <v>0</v>
      </c>
      <c r="AN38" s="161" t="e">
        <f t="shared" si="21"/>
        <v>#DIV/0!</v>
      </c>
      <c r="AO38" s="222">
        <v>0</v>
      </c>
      <c r="AP38" s="159">
        <f t="shared" si="22"/>
        <v>0</v>
      </c>
      <c r="AQ38" s="159">
        <f t="shared" si="23"/>
        <v>0</v>
      </c>
      <c r="AR38" s="184">
        <v>100</v>
      </c>
      <c r="AS38" s="184">
        <f t="shared" si="24"/>
        <v>87.8593</v>
      </c>
      <c r="AT38" s="185">
        <f t="shared" si="25"/>
        <v>12.1407</v>
      </c>
      <c r="AU38" s="186">
        <f t="shared" si="26"/>
        <v>0</v>
      </c>
      <c r="AV38" s="186">
        <f t="shared" si="27"/>
        <v>0</v>
      </c>
      <c r="AW38" s="207">
        <f t="shared" si="28"/>
        <v>0</v>
      </c>
      <c r="AX38" s="176">
        <f t="shared" si="29"/>
        <v>0</v>
      </c>
      <c r="AY38" s="176">
        <f t="shared" si="30"/>
        <v>0</v>
      </c>
      <c r="AZ38" s="199" t="s">
        <v>42</v>
      </c>
      <c r="BA38" s="175"/>
      <c r="BB38" s="165">
        <v>991.2</v>
      </c>
      <c r="BC38" s="165">
        <f t="shared" si="31"/>
        <v>0</v>
      </c>
      <c r="BD38" s="165">
        <f t="shared" si="0"/>
        <v>0</v>
      </c>
      <c r="BE38" s="159">
        <f t="shared" si="32"/>
        <v>23.148</v>
      </c>
      <c r="BF38" s="159">
        <f t="shared" si="33"/>
        <v>0</v>
      </c>
      <c r="BG38" s="159">
        <f t="shared" si="34"/>
        <v>23.148</v>
      </c>
      <c r="BH38" s="165">
        <f t="shared" si="35"/>
        <v>0</v>
      </c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  <c r="BY38" s="157"/>
      <c r="BZ38" s="157"/>
      <c r="CA38" s="157"/>
      <c r="CB38" s="157"/>
      <c r="CC38" s="157"/>
      <c r="CD38" s="157"/>
      <c r="CE38" s="157"/>
      <c r="CF38" s="157"/>
      <c r="CG38" s="157"/>
      <c r="CH38" s="157"/>
      <c r="CI38" s="157"/>
      <c r="CJ38" s="157"/>
      <c r="CK38" s="157"/>
      <c r="CL38" s="157"/>
      <c r="CM38" s="157"/>
      <c r="CN38" s="157"/>
      <c r="CO38" s="157"/>
      <c r="CP38" s="157"/>
      <c r="CQ38" s="157"/>
      <c r="CR38" s="157"/>
      <c r="CS38" s="157"/>
      <c r="CT38" s="157"/>
      <c r="CU38" s="157"/>
      <c r="CV38" s="157"/>
      <c r="CW38" s="157"/>
      <c r="CX38" s="157"/>
      <c r="CY38" s="157"/>
      <c r="CZ38" s="157"/>
      <c r="DA38" s="157"/>
    </row>
    <row r="39" spans="1:105" ht="15.75">
      <c r="A39" s="259">
        <v>31</v>
      </c>
      <c r="B39" s="213" t="s">
        <v>43</v>
      </c>
      <c r="C39" s="256">
        <f t="shared" si="1"/>
        <v>3226.1</v>
      </c>
      <c r="D39" s="209"/>
      <c r="E39" s="209">
        <v>3226.1</v>
      </c>
      <c r="F39" s="209">
        <v>3226.1</v>
      </c>
      <c r="G39" s="257">
        <v>399.9</v>
      </c>
      <c r="H39" s="162">
        <f t="shared" si="2"/>
        <v>408.7</v>
      </c>
      <c r="I39" s="158">
        <f t="shared" si="3"/>
        <v>0</v>
      </c>
      <c r="J39" s="158">
        <f t="shared" si="4"/>
        <v>408.7</v>
      </c>
      <c r="K39" s="258">
        <v>149</v>
      </c>
      <c r="L39" s="172">
        <v>0.03</v>
      </c>
      <c r="M39" s="161">
        <v>454.9</v>
      </c>
      <c r="N39" s="172">
        <f t="shared" si="5"/>
        <v>3681</v>
      </c>
      <c r="O39" s="172">
        <f t="shared" si="6"/>
        <v>13.65</v>
      </c>
      <c r="P39" s="193">
        <f t="shared" si="7"/>
        <v>0.004231</v>
      </c>
      <c r="Q39" s="258">
        <v>79</v>
      </c>
      <c r="R39" s="258">
        <v>128.09</v>
      </c>
      <c r="S39" s="194">
        <f t="shared" si="8"/>
        <v>70</v>
      </c>
      <c r="T39" s="251"/>
      <c r="U39" s="162">
        <f t="shared" si="9"/>
        <v>266.96</v>
      </c>
      <c r="V39" s="163">
        <f t="shared" si="10"/>
        <v>3.81</v>
      </c>
      <c r="W39" s="219"/>
      <c r="X39" s="199" t="s">
        <v>43</v>
      </c>
      <c r="Y39" s="196">
        <v>14.34</v>
      </c>
      <c r="Z39" s="197">
        <f t="shared" si="11"/>
        <v>5860.76</v>
      </c>
      <c r="AA39" s="179">
        <f t="shared" si="12"/>
        <v>23.707</v>
      </c>
      <c r="AB39" s="179">
        <f t="shared" si="13"/>
        <v>0</v>
      </c>
      <c r="AC39" s="179">
        <v>23.707</v>
      </c>
      <c r="AD39" s="197">
        <v>991.2</v>
      </c>
      <c r="AE39" s="158">
        <f t="shared" si="14"/>
        <v>23498.38</v>
      </c>
      <c r="AF39" s="158">
        <f t="shared" si="15"/>
        <v>29359.14</v>
      </c>
      <c r="AG39" s="208">
        <f t="shared" si="16"/>
        <v>71.84</v>
      </c>
      <c r="AH39" s="198">
        <f t="shared" si="17"/>
        <v>71.84</v>
      </c>
      <c r="AI39" s="199" t="s">
        <v>43</v>
      </c>
      <c r="AJ39" s="170">
        <v>1590.78</v>
      </c>
      <c r="AK39" s="165">
        <f t="shared" si="18"/>
        <v>0</v>
      </c>
      <c r="AL39" s="165">
        <f t="shared" si="19"/>
        <v>0</v>
      </c>
      <c r="AM39" s="164">
        <f t="shared" si="20"/>
        <v>0</v>
      </c>
      <c r="AN39" s="161" t="e">
        <f t="shared" si="21"/>
        <v>#DIV/0!</v>
      </c>
      <c r="AO39" s="222">
        <v>0</v>
      </c>
      <c r="AP39" s="159">
        <f t="shared" si="22"/>
        <v>0</v>
      </c>
      <c r="AQ39" s="159">
        <f t="shared" si="23"/>
        <v>0</v>
      </c>
      <c r="AR39" s="184">
        <v>100</v>
      </c>
      <c r="AS39" s="184">
        <f t="shared" si="24"/>
        <v>87.64195</v>
      </c>
      <c r="AT39" s="185">
        <f t="shared" si="25"/>
        <v>12.35805</v>
      </c>
      <c r="AU39" s="186">
        <f t="shared" si="26"/>
        <v>0</v>
      </c>
      <c r="AV39" s="186">
        <f t="shared" si="27"/>
        <v>0</v>
      </c>
      <c r="AW39" s="207">
        <f t="shared" si="28"/>
        <v>0</v>
      </c>
      <c r="AX39" s="176">
        <f t="shared" si="29"/>
        <v>0</v>
      </c>
      <c r="AY39" s="176">
        <f t="shared" si="30"/>
        <v>0</v>
      </c>
      <c r="AZ39" s="199" t="s">
        <v>43</v>
      </c>
      <c r="BA39" s="175"/>
      <c r="BB39" s="165">
        <v>991.2</v>
      </c>
      <c r="BC39" s="165">
        <f t="shared" si="31"/>
        <v>0</v>
      </c>
      <c r="BD39" s="165">
        <f t="shared" si="0"/>
        <v>0</v>
      </c>
      <c r="BE39" s="159">
        <f t="shared" si="32"/>
        <v>23.707</v>
      </c>
      <c r="BF39" s="159">
        <f t="shared" si="33"/>
        <v>0</v>
      </c>
      <c r="BG39" s="159">
        <f t="shared" si="34"/>
        <v>23.707</v>
      </c>
      <c r="BH39" s="165">
        <f t="shared" si="35"/>
        <v>0</v>
      </c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  <c r="CM39" s="157"/>
      <c r="CN39" s="157"/>
      <c r="CO39" s="157"/>
      <c r="CP39" s="157"/>
      <c r="CQ39" s="157"/>
      <c r="CR39" s="157"/>
      <c r="CS39" s="157"/>
      <c r="CT39" s="157"/>
      <c r="CU39" s="157"/>
      <c r="CV39" s="157"/>
      <c r="CW39" s="157"/>
      <c r="CX39" s="157"/>
      <c r="CY39" s="157"/>
      <c r="CZ39" s="157"/>
      <c r="DA39" s="157"/>
    </row>
    <row r="40" spans="1:105" ht="15.75">
      <c r="A40" s="259">
        <v>32</v>
      </c>
      <c r="B40" s="213" t="s">
        <v>44</v>
      </c>
      <c r="C40" s="256">
        <f t="shared" si="1"/>
        <v>3271.4</v>
      </c>
      <c r="D40" s="209">
        <v>13.5</v>
      </c>
      <c r="E40" s="209">
        <v>3284.9</v>
      </c>
      <c r="F40" s="209">
        <v>3284.9</v>
      </c>
      <c r="G40" s="257">
        <v>267.93</v>
      </c>
      <c r="H40" s="162">
        <f t="shared" si="2"/>
        <v>273.82</v>
      </c>
      <c r="I40" s="158">
        <f t="shared" si="3"/>
        <v>2.58</v>
      </c>
      <c r="J40" s="158">
        <f t="shared" si="4"/>
        <v>271.24</v>
      </c>
      <c r="K40" s="258">
        <v>125</v>
      </c>
      <c r="L40" s="172">
        <v>0.03</v>
      </c>
      <c r="M40" s="161">
        <v>382.1</v>
      </c>
      <c r="N40" s="172">
        <f t="shared" si="5"/>
        <v>3667</v>
      </c>
      <c r="O40" s="172">
        <f t="shared" si="6"/>
        <v>11.46</v>
      </c>
      <c r="P40" s="193">
        <f t="shared" si="7"/>
        <v>0.003489</v>
      </c>
      <c r="Q40" s="258">
        <v>66</v>
      </c>
      <c r="R40" s="258">
        <v>112.12</v>
      </c>
      <c r="S40" s="194">
        <f t="shared" si="8"/>
        <v>59</v>
      </c>
      <c r="T40" s="251">
        <v>2.534</v>
      </c>
      <c r="U40" s="162">
        <f t="shared" si="9"/>
        <v>147.71</v>
      </c>
      <c r="V40" s="163">
        <f t="shared" si="10"/>
        <v>2.5</v>
      </c>
      <c r="W40" s="219"/>
      <c r="X40" s="199" t="s">
        <v>44</v>
      </c>
      <c r="Y40" s="196">
        <v>14.34</v>
      </c>
      <c r="Z40" s="197">
        <f t="shared" si="11"/>
        <v>3889.58</v>
      </c>
      <c r="AA40" s="179">
        <f t="shared" si="12"/>
        <v>15.919</v>
      </c>
      <c r="AB40" s="179">
        <f t="shared" si="13"/>
        <v>0.151</v>
      </c>
      <c r="AC40" s="179">
        <v>16.07</v>
      </c>
      <c r="AD40" s="197">
        <v>991.2</v>
      </c>
      <c r="AE40" s="158">
        <f t="shared" si="14"/>
        <v>15778.91</v>
      </c>
      <c r="AF40" s="158">
        <f t="shared" si="15"/>
        <v>19668.49</v>
      </c>
      <c r="AG40" s="208">
        <f t="shared" si="16"/>
        <v>72.51</v>
      </c>
      <c r="AH40" s="198">
        <f t="shared" si="17"/>
        <v>72.51</v>
      </c>
      <c r="AI40" s="199" t="s">
        <v>44</v>
      </c>
      <c r="AJ40" s="170">
        <v>1590.78</v>
      </c>
      <c r="AK40" s="165">
        <f t="shared" si="18"/>
        <v>240.21</v>
      </c>
      <c r="AL40" s="165">
        <f t="shared" si="19"/>
        <v>37</v>
      </c>
      <c r="AM40" s="164">
        <f t="shared" si="20"/>
        <v>277.21</v>
      </c>
      <c r="AN40" s="161">
        <f t="shared" si="21"/>
        <v>107.45</v>
      </c>
      <c r="AO40" s="222">
        <v>0</v>
      </c>
      <c r="AP40" s="159">
        <f t="shared" si="22"/>
        <v>0</v>
      </c>
      <c r="AQ40" s="159">
        <f t="shared" si="23"/>
        <v>0</v>
      </c>
      <c r="AR40" s="184">
        <v>100</v>
      </c>
      <c r="AS40" s="184">
        <f t="shared" si="24"/>
        <v>89.58004</v>
      </c>
      <c r="AT40" s="185">
        <f t="shared" si="25"/>
        <v>10.41996</v>
      </c>
      <c r="AU40" s="186">
        <f t="shared" si="26"/>
        <v>0</v>
      </c>
      <c r="AV40" s="186">
        <f t="shared" si="27"/>
        <v>0</v>
      </c>
      <c r="AW40" s="207">
        <f t="shared" si="28"/>
        <v>0</v>
      </c>
      <c r="AX40" s="176">
        <f t="shared" si="29"/>
        <v>0</v>
      </c>
      <c r="AY40" s="176">
        <f t="shared" si="30"/>
        <v>0</v>
      </c>
      <c r="AZ40" s="199" t="s">
        <v>44</v>
      </c>
      <c r="BA40" s="175"/>
      <c r="BB40" s="165">
        <v>991.2</v>
      </c>
      <c r="BC40" s="165">
        <f t="shared" si="31"/>
        <v>0</v>
      </c>
      <c r="BD40" s="165">
        <f t="shared" si="0"/>
        <v>0</v>
      </c>
      <c r="BE40" s="159">
        <f t="shared" si="32"/>
        <v>15.919</v>
      </c>
      <c r="BF40" s="159">
        <f t="shared" si="33"/>
        <v>0.151</v>
      </c>
      <c r="BG40" s="159">
        <f t="shared" si="34"/>
        <v>16.07</v>
      </c>
      <c r="BH40" s="165">
        <f t="shared" si="35"/>
        <v>0</v>
      </c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  <c r="CM40" s="157"/>
      <c r="CN40" s="157"/>
      <c r="CO40" s="157"/>
      <c r="CP40" s="157"/>
      <c r="CQ40" s="157"/>
      <c r="CR40" s="157"/>
      <c r="CS40" s="157"/>
      <c r="CT40" s="157"/>
      <c r="CU40" s="157"/>
      <c r="CV40" s="157"/>
      <c r="CW40" s="157"/>
      <c r="CX40" s="157"/>
      <c r="CY40" s="157"/>
      <c r="CZ40" s="157"/>
      <c r="DA40" s="157"/>
    </row>
    <row r="41" spans="1:105" ht="15.75">
      <c r="A41" s="259">
        <v>33</v>
      </c>
      <c r="B41" s="213" t="s">
        <v>45</v>
      </c>
      <c r="C41" s="256">
        <f t="shared" si="1"/>
        <v>3219.5</v>
      </c>
      <c r="D41" s="209">
        <v>18.8</v>
      </c>
      <c r="E41" s="209">
        <v>3238.3</v>
      </c>
      <c r="F41" s="209">
        <v>3238.3</v>
      </c>
      <c r="G41" s="257">
        <v>323.01</v>
      </c>
      <c r="H41" s="162">
        <f t="shared" si="2"/>
        <v>330.12</v>
      </c>
      <c r="I41" s="158">
        <f t="shared" si="3"/>
        <v>0.26</v>
      </c>
      <c r="J41" s="158">
        <f t="shared" si="4"/>
        <v>329.86</v>
      </c>
      <c r="K41" s="258">
        <v>124</v>
      </c>
      <c r="L41" s="172">
        <v>0.03</v>
      </c>
      <c r="M41" s="161">
        <v>448.7</v>
      </c>
      <c r="N41" s="172">
        <f t="shared" si="5"/>
        <v>3687</v>
      </c>
      <c r="O41" s="172">
        <f t="shared" si="6"/>
        <v>13.46</v>
      </c>
      <c r="P41" s="193">
        <f t="shared" si="7"/>
        <v>0.004157</v>
      </c>
      <c r="Q41" s="258">
        <v>105</v>
      </c>
      <c r="R41" s="258">
        <v>175.75</v>
      </c>
      <c r="S41" s="194">
        <f t="shared" si="8"/>
        <v>19</v>
      </c>
      <c r="T41" s="251">
        <v>0.183</v>
      </c>
      <c r="U41" s="162">
        <f t="shared" si="9"/>
        <v>140.73</v>
      </c>
      <c r="V41" s="163">
        <f t="shared" si="10"/>
        <v>7.41</v>
      </c>
      <c r="W41" s="219"/>
      <c r="X41" s="199" t="s">
        <v>45</v>
      </c>
      <c r="Y41" s="196">
        <v>14.34</v>
      </c>
      <c r="Z41" s="197">
        <f t="shared" si="11"/>
        <v>4730.19</v>
      </c>
      <c r="AA41" s="179">
        <f t="shared" si="12"/>
        <v>19.26</v>
      </c>
      <c r="AB41" s="179">
        <f t="shared" si="13"/>
        <v>0.015</v>
      </c>
      <c r="AC41" s="179">
        <v>19.275</v>
      </c>
      <c r="AD41" s="197">
        <v>991.2</v>
      </c>
      <c r="AE41" s="158">
        <f t="shared" si="14"/>
        <v>19090.51</v>
      </c>
      <c r="AF41" s="158">
        <f t="shared" si="15"/>
        <v>23820.7</v>
      </c>
      <c r="AG41" s="208">
        <f t="shared" si="16"/>
        <v>72.21</v>
      </c>
      <c r="AH41" s="198">
        <f t="shared" si="17"/>
        <v>72.21</v>
      </c>
      <c r="AI41" s="199" t="s">
        <v>45</v>
      </c>
      <c r="AJ41" s="170">
        <v>1590.78</v>
      </c>
      <c r="AK41" s="165">
        <f t="shared" si="18"/>
        <v>23.86</v>
      </c>
      <c r="AL41" s="165">
        <f t="shared" si="19"/>
        <v>3.73</v>
      </c>
      <c r="AM41" s="164">
        <f t="shared" si="20"/>
        <v>27.59</v>
      </c>
      <c r="AN41" s="161">
        <f t="shared" si="21"/>
        <v>106.12</v>
      </c>
      <c r="AO41" s="222">
        <v>0</v>
      </c>
      <c r="AP41" s="159">
        <f t="shared" si="22"/>
        <v>0</v>
      </c>
      <c r="AQ41" s="159">
        <f t="shared" si="23"/>
        <v>0</v>
      </c>
      <c r="AR41" s="184">
        <v>100</v>
      </c>
      <c r="AS41" s="184">
        <f t="shared" si="24"/>
        <v>87.83021</v>
      </c>
      <c r="AT41" s="185">
        <f t="shared" si="25"/>
        <v>12.16979</v>
      </c>
      <c r="AU41" s="186">
        <f t="shared" si="26"/>
        <v>0</v>
      </c>
      <c r="AV41" s="186">
        <f t="shared" si="27"/>
        <v>0</v>
      </c>
      <c r="AW41" s="207">
        <f t="shared" si="28"/>
        <v>0</v>
      </c>
      <c r="AX41" s="176">
        <f t="shared" si="29"/>
        <v>0</v>
      </c>
      <c r="AY41" s="176">
        <f t="shared" si="30"/>
        <v>0</v>
      </c>
      <c r="AZ41" s="199" t="s">
        <v>45</v>
      </c>
      <c r="BA41" s="175"/>
      <c r="BB41" s="165">
        <v>991.2</v>
      </c>
      <c r="BC41" s="165">
        <f t="shared" si="31"/>
        <v>0</v>
      </c>
      <c r="BD41" s="165">
        <f t="shared" si="0"/>
        <v>0</v>
      </c>
      <c r="BE41" s="159">
        <f t="shared" si="32"/>
        <v>19.26</v>
      </c>
      <c r="BF41" s="159">
        <f t="shared" si="33"/>
        <v>0.015</v>
      </c>
      <c r="BG41" s="159">
        <f t="shared" si="34"/>
        <v>19.275</v>
      </c>
      <c r="BH41" s="165">
        <f t="shared" si="35"/>
        <v>0</v>
      </c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  <c r="CM41" s="157"/>
      <c r="CN41" s="157"/>
      <c r="CO41" s="157"/>
      <c r="CP41" s="157"/>
      <c r="CQ41" s="157"/>
      <c r="CR41" s="157"/>
      <c r="CS41" s="157"/>
      <c r="CT41" s="157"/>
      <c r="CU41" s="157"/>
      <c r="CV41" s="157"/>
      <c r="CW41" s="157"/>
      <c r="CX41" s="157"/>
      <c r="CY41" s="157"/>
      <c r="CZ41" s="157"/>
      <c r="DA41" s="157"/>
    </row>
    <row r="42" spans="1:105" ht="15.75">
      <c r="A42" s="259">
        <v>34</v>
      </c>
      <c r="B42" s="213" t="s">
        <v>46</v>
      </c>
      <c r="C42" s="256">
        <f t="shared" si="1"/>
        <v>3289.3</v>
      </c>
      <c r="D42" s="209">
        <v>19.3</v>
      </c>
      <c r="E42" s="209">
        <v>3308.6</v>
      </c>
      <c r="F42" s="209">
        <v>3308.6</v>
      </c>
      <c r="G42" s="257">
        <v>415.07</v>
      </c>
      <c r="H42" s="162">
        <f t="shared" si="2"/>
        <v>424.2</v>
      </c>
      <c r="I42" s="158">
        <f t="shared" si="3"/>
        <v>0.26</v>
      </c>
      <c r="J42" s="158">
        <f t="shared" si="4"/>
        <v>423.94</v>
      </c>
      <c r="K42" s="258">
        <v>142</v>
      </c>
      <c r="L42" s="172">
        <v>0.03</v>
      </c>
      <c r="M42" s="161">
        <v>448.7</v>
      </c>
      <c r="N42" s="172">
        <f t="shared" si="5"/>
        <v>3757.3</v>
      </c>
      <c r="O42" s="172">
        <f t="shared" si="6"/>
        <v>13.46</v>
      </c>
      <c r="P42" s="193">
        <f t="shared" si="7"/>
        <v>0.004068</v>
      </c>
      <c r="Q42" s="258">
        <v>44</v>
      </c>
      <c r="R42" s="258">
        <v>56.77</v>
      </c>
      <c r="S42" s="194">
        <f t="shared" si="8"/>
        <v>98</v>
      </c>
      <c r="T42" s="251">
        <v>0.183</v>
      </c>
      <c r="U42" s="162">
        <f t="shared" si="9"/>
        <v>353.79</v>
      </c>
      <c r="V42" s="163">
        <f t="shared" si="10"/>
        <v>3.61</v>
      </c>
      <c r="W42" s="219"/>
      <c r="X42" s="199" t="s">
        <v>46</v>
      </c>
      <c r="Y42" s="196">
        <v>14.34</v>
      </c>
      <c r="Z42" s="197">
        <f t="shared" si="11"/>
        <v>6079.3</v>
      </c>
      <c r="AA42" s="179">
        <f t="shared" si="12"/>
        <v>24.794</v>
      </c>
      <c r="AB42" s="179">
        <f t="shared" si="13"/>
        <v>0.015</v>
      </c>
      <c r="AC42" s="179">
        <v>24.809</v>
      </c>
      <c r="AD42" s="197">
        <v>991.2</v>
      </c>
      <c r="AE42" s="158">
        <f t="shared" si="14"/>
        <v>24575.81</v>
      </c>
      <c r="AF42" s="158">
        <f t="shared" si="15"/>
        <v>30655.11</v>
      </c>
      <c r="AG42" s="208">
        <f t="shared" si="16"/>
        <v>72.31</v>
      </c>
      <c r="AH42" s="198">
        <f t="shared" si="17"/>
        <v>72.31</v>
      </c>
      <c r="AI42" s="199" t="s">
        <v>46</v>
      </c>
      <c r="AJ42" s="170">
        <v>1590.78</v>
      </c>
      <c r="AK42" s="165">
        <f t="shared" si="18"/>
        <v>23.86</v>
      </c>
      <c r="AL42" s="165">
        <f t="shared" si="19"/>
        <v>3.73</v>
      </c>
      <c r="AM42" s="164">
        <f t="shared" si="20"/>
        <v>27.59</v>
      </c>
      <c r="AN42" s="161">
        <f t="shared" si="21"/>
        <v>106.12</v>
      </c>
      <c r="AO42" s="222">
        <v>0</v>
      </c>
      <c r="AP42" s="159">
        <f t="shared" si="22"/>
        <v>0</v>
      </c>
      <c r="AQ42" s="159">
        <f t="shared" si="23"/>
        <v>0</v>
      </c>
      <c r="AR42" s="184">
        <v>100</v>
      </c>
      <c r="AS42" s="184">
        <f t="shared" si="24"/>
        <v>88.05791</v>
      </c>
      <c r="AT42" s="185">
        <f t="shared" si="25"/>
        <v>11.94209</v>
      </c>
      <c r="AU42" s="186">
        <f t="shared" si="26"/>
        <v>0</v>
      </c>
      <c r="AV42" s="186">
        <f t="shared" si="27"/>
        <v>0</v>
      </c>
      <c r="AW42" s="207">
        <f t="shared" si="28"/>
        <v>0</v>
      </c>
      <c r="AX42" s="176">
        <f t="shared" si="29"/>
        <v>0</v>
      </c>
      <c r="AY42" s="176">
        <f t="shared" si="30"/>
        <v>0</v>
      </c>
      <c r="AZ42" s="199" t="s">
        <v>46</v>
      </c>
      <c r="BA42" s="175"/>
      <c r="BB42" s="165">
        <v>991.2</v>
      </c>
      <c r="BC42" s="165">
        <f t="shared" si="31"/>
        <v>0</v>
      </c>
      <c r="BD42" s="165">
        <f t="shared" si="0"/>
        <v>0</v>
      </c>
      <c r="BE42" s="159">
        <f t="shared" si="32"/>
        <v>24.794</v>
      </c>
      <c r="BF42" s="159">
        <f t="shared" si="33"/>
        <v>0.015</v>
      </c>
      <c r="BG42" s="159">
        <f t="shared" si="34"/>
        <v>24.809</v>
      </c>
      <c r="BH42" s="165">
        <f t="shared" si="35"/>
        <v>0</v>
      </c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  <c r="CM42" s="157"/>
      <c r="CN42" s="157"/>
      <c r="CO42" s="157"/>
      <c r="CP42" s="157"/>
      <c r="CQ42" s="157"/>
      <c r="CR42" s="157"/>
      <c r="CS42" s="157"/>
      <c r="CT42" s="157"/>
      <c r="CU42" s="157"/>
      <c r="CV42" s="157"/>
      <c r="CW42" s="157"/>
      <c r="CX42" s="157"/>
      <c r="CY42" s="157"/>
      <c r="CZ42" s="157"/>
      <c r="DA42" s="157"/>
    </row>
    <row r="43" spans="1:105" ht="15.75">
      <c r="A43" s="259">
        <v>35</v>
      </c>
      <c r="B43" s="213" t="s">
        <v>47</v>
      </c>
      <c r="C43" s="256">
        <f t="shared" si="1"/>
        <v>3286</v>
      </c>
      <c r="D43" s="209">
        <v>19.1</v>
      </c>
      <c r="E43" s="209">
        <v>3305.1</v>
      </c>
      <c r="F43" s="209">
        <v>3305.1</v>
      </c>
      <c r="G43" s="257">
        <v>422.04</v>
      </c>
      <c r="H43" s="162">
        <f t="shared" si="2"/>
        <v>431.32</v>
      </c>
      <c r="I43" s="158">
        <f t="shared" si="3"/>
        <v>2.96</v>
      </c>
      <c r="J43" s="158">
        <f t="shared" si="4"/>
        <v>428.36</v>
      </c>
      <c r="K43" s="258">
        <v>141</v>
      </c>
      <c r="L43" s="172">
        <v>0.03</v>
      </c>
      <c r="M43" s="161">
        <v>437</v>
      </c>
      <c r="N43" s="172">
        <f t="shared" si="5"/>
        <v>3742.1</v>
      </c>
      <c r="O43" s="172">
        <f t="shared" si="6"/>
        <v>13.11</v>
      </c>
      <c r="P43" s="193">
        <f t="shared" si="7"/>
        <v>0.003967</v>
      </c>
      <c r="Q43" s="258">
        <v>96</v>
      </c>
      <c r="R43" s="258">
        <v>96.11</v>
      </c>
      <c r="S43" s="194">
        <f t="shared" si="8"/>
        <v>45</v>
      </c>
      <c r="T43" s="251">
        <v>2.886</v>
      </c>
      <c r="U43" s="162">
        <f t="shared" si="9"/>
        <v>319.21</v>
      </c>
      <c r="V43" s="163">
        <f t="shared" si="10"/>
        <v>7.09</v>
      </c>
      <c r="W43" s="219"/>
      <c r="X43" s="199" t="s">
        <v>47</v>
      </c>
      <c r="Y43" s="196">
        <v>14.34</v>
      </c>
      <c r="Z43" s="197">
        <f t="shared" si="11"/>
        <v>6142.68</v>
      </c>
      <c r="AA43" s="179">
        <f t="shared" si="12"/>
        <v>24.808</v>
      </c>
      <c r="AB43" s="179">
        <f t="shared" si="13"/>
        <v>0.171</v>
      </c>
      <c r="AC43" s="179">
        <v>24.979</v>
      </c>
      <c r="AD43" s="197">
        <v>991.2</v>
      </c>
      <c r="AE43" s="158">
        <f t="shared" si="14"/>
        <v>24589.69</v>
      </c>
      <c r="AF43" s="158">
        <f t="shared" si="15"/>
        <v>30732.37</v>
      </c>
      <c r="AG43" s="208">
        <f t="shared" si="16"/>
        <v>71.74</v>
      </c>
      <c r="AH43" s="198">
        <f t="shared" si="17"/>
        <v>71.74</v>
      </c>
      <c r="AI43" s="199" t="s">
        <v>47</v>
      </c>
      <c r="AJ43" s="170">
        <v>1590.78</v>
      </c>
      <c r="AK43" s="165">
        <f t="shared" si="18"/>
        <v>272.02</v>
      </c>
      <c r="AL43" s="165">
        <f t="shared" si="19"/>
        <v>42.45</v>
      </c>
      <c r="AM43" s="164">
        <f t="shared" si="20"/>
        <v>314.47</v>
      </c>
      <c r="AN43" s="161">
        <f t="shared" si="21"/>
        <v>106.24</v>
      </c>
      <c r="AO43" s="222">
        <v>0</v>
      </c>
      <c r="AP43" s="159">
        <f t="shared" si="22"/>
        <v>0</v>
      </c>
      <c r="AQ43" s="159">
        <f t="shared" si="23"/>
        <v>0</v>
      </c>
      <c r="AR43" s="184">
        <v>100</v>
      </c>
      <c r="AS43" s="184">
        <f t="shared" si="24"/>
        <v>88.32207</v>
      </c>
      <c r="AT43" s="185">
        <f t="shared" si="25"/>
        <v>11.67793</v>
      </c>
      <c r="AU43" s="186">
        <f t="shared" si="26"/>
        <v>0</v>
      </c>
      <c r="AV43" s="186">
        <f t="shared" si="27"/>
        <v>0</v>
      </c>
      <c r="AW43" s="207">
        <f t="shared" si="28"/>
        <v>0</v>
      </c>
      <c r="AX43" s="176">
        <f t="shared" si="29"/>
        <v>0</v>
      </c>
      <c r="AY43" s="176">
        <f t="shared" si="30"/>
        <v>0</v>
      </c>
      <c r="AZ43" s="199" t="s">
        <v>47</v>
      </c>
      <c r="BA43" s="175"/>
      <c r="BB43" s="165">
        <v>991.2</v>
      </c>
      <c r="BC43" s="165">
        <f t="shared" si="31"/>
        <v>0</v>
      </c>
      <c r="BD43" s="165">
        <f t="shared" si="0"/>
        <v>0</v>
      </c>
      <c r="BE43" s="159">
        <f t="shared" si="32"/>
        <v>24.808</v>
      </c>
      <c r="BF43" s="159">
        <f t="shared" si="33"/>
        <v>0.171</v>
      </c>
      <c r="BG43" s="159">
        <f t="shared" si="34"/>
        <v>24.979</v>
      </c>
      <c r="BH43" s="165">
        <f t="shared" si="35"/>
        <v>0</v>
      </c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  <c r="CM43" s="157"/>
      <c r="CN43" s="157"/>
      <c r="CO43" s="157"/>
      <c r="CP43" s="157"/>
      <c r="CQ43" s="157"/>
      <c r="CR43" s="157"/>
      <c r="CS43" s="157"/>
      <c r="CT43" s="157"/>
      <c r="CU43" s="157"/>
      <c r="CV43" s="157"/>
      <c r="CW43" s="157"/>
      <c r="CX43" s="157"/>
      <c r="CY43" s="157"/>
      <c r="CZ43" s="157"/>
      <c r="DA43" s="157"/>
    </row>
    <row r="44" spans="1:105" ht="15.75">
      <c r="A44" s="259">
        <v>36</v>
      </c>
      <c r="B44" s="213" t="s">
        <v>48</v>
      </c>
      <c r="C44" s="256">
        <f t="shared" si="1"/>
        <v>2878.3</v>
      </c>
      <c r="D44" s="209"/>
      <c r="E44" s="209">
        <v>2878.3</v>
      </c>
      <c r="F44" s="209">
        <v>2878.3</v>
      </c>
      <c r="G44" s="257">
        <v>314.32</v>
      </c>
      <c r="H44" s="162">
        <f t="shared" si="2"/>
        <v>321.24</v>
      </c>
      <c r="I44" s="158">
        <f t="shared" si="3"/>
        <v>0</v>
      </c>
      <c r="J44" s="158">
        <f t="shared" si="4"/>
        <v>321.24</v>
      </c>
      <c r="K44" s="258">
        <v>107</v>
      </c>
      <c r="L44" s="172">
        <v>0.03</v>
      </c>
      <c r="M44" s="161">
        <v>329.5</v>
      </c>
      <c r="N44" s="172">
        <f t="shared" si="5"/>
        <v>3207.8</v>
      </c>
      <c r="O44" s="172">
        <f t="shared" si="6"/>
        <v>9.89</v>
      </c>
      <c r="P44" s="193">
        <f t="shared" si="7"/>
        <v>0.003436</v>
      </c>
      <c r="Q44" s="258">
        <v>39</v>
      </c>
      <c r="R44" s="258">
        <v>46.8</v>
      </c>
      <c r="S44" s="194">
        <f t="shared" si="8"/>
        <v>68</v>
      </c>
      <c r="T44" s="251"/>
      <c r="U44" s="162">
        <f t="shared" si="9"/>
        <v>264.55</v>
      </c>
      <c r="V44" s="163">
        <f t="shared" si="10"/>
        <v>3.89</v>
      </c>
      <c r="W44" s="219"/>
      <c r="X44" s="199" t="s">
        <v>48</v>
      </c>
      <c r="Y44" s="196">
        <v>14.34</v>
      </c>
      <c r="Z44" s="197">
        <f t="shared" si="11"/>
        <v>4606.58</v>
      </c>
      <c r="AA44" s="179">
        <f t="shared" si="12"/>
        <v>18.792</v>
      </c>
      <c r="AB44" s="179">
        <f t="shared" si="13"/>
        <v>0</v>
      </c>
      <c r="AC44" s="179">
        <v>18.792</v>
      </c>
      <c r="AD44" s="197">
        <v>991.2</v>
      </c>
      <c r="AE44" s="158">
        <f t="shared" si="14"/>
        <v>18626.63</v>
      </c>
      <c r="AF44" s="158">
        <f t="shared" si="15"/>
        <v>23233.21</v>
      </c>
      <c r="AG44" s="208">
        <f t="shared" si="16"/>
        <v>72.32</v>
      </c>
      <c r="AH44" s="198">
        <f t="shared" si="17"/>
        <v>72.32</v>
      </c>
      <c r="AI44" s="199" t="s">
        <v>48</v>
      </c>
      <c r="AJ44" s="170">
        <v>1590.78</v>
      </c>
      <c r="AK44" s="165">
        <f t="shared" si="18"/>
        <v>0</v>
      </c>
      <c r="AL44" s="165">
        <f t="shared" si="19"/>
        <v>0</v>
      </c>
      <c r="AM44" s="164">
        <f t="shared" si="20"/>
        <v>0</v>
      </c>
      <c r="AN44" s="161" t="e">
        <f t="shared" si="21"/>
        <v>#DIV/0!</v>
      </c>
      <c r="AO44" s="222">
        <v>0</v>
      </c>
      <c r="AP44" s="159">
        <f t="shared" si="22"/>
        <v>0</v>
      </c>
      <c r="AQ44" s="159">
        <f t="shared" si="23"/>
        <v>0</v>
      </c>
      <c r="AR44" s="184">
        <v>100</v>
      </c>
      <c r="AS44" s="184">
        <f t="shared" si="24"/>
        <v>89.72816</v>
      </c>
      <c r="AT44" s="185">
        <f t="shared" si="25"/>
        <v>10.27184</v>
      </c>
      <c r="AU44" s="186">
        <f t="shared" si="26"/>
        <v>0</v>
      </c>
      <c r="AV44" s="186">
        <f t="shared" si="27"/>
        <v>0</v>
      </c>
      <c r="AW44" s="207">
        <f t="shared" si="28"/>
        <v>0</v>
      </c>
      <c r="AX44" s="176">
        <f t="shared" si="29"/>
        <v>0</v>
      </c>
      <c r="AY44" s="176">
        <f t="shared" si="30"/>
        <v>0</v>
      </c>
      <c r="AZ44" s="199" t="s">
        <v>48</v>
      </c>
      <c r="BA44" s="175"/>
      <c r="BB44" s="165">
        <v>991.2</v>
      </c>
      <c r="BC44" s="165">
        <f t="shared" si="31"/>
        <v>0</v>
      </c>
      <c r="BD44" s="165">
        <f t="shared" si="0"/>
        <v>0</v>
      </c>
      <c r="BE44" s="159">
        <f t="shared" si="32"/>
        <v>18.792</v>
      </c>
      <c r="BF44" s="159">
        <f t="shared" si="33"/>
        <v>0</v>
      </c>
      <c r="BG44" s="159">
        <f t="shared" si="34"/>
        <v>18.792</v>
      </c>
      <c r="BH44" s="165">
        <f t="shared" si="35"/>
        <v>0</v>
      </c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  <c r="CM44" s="157"/>
      <c r="CN44" s="157"/>
      <c r="CO44" s="157"/>
      <c r="CP44" s="157"/>
      <c r="CQ44" s="157"/>
      <c r="CR44" s="157"/>
      <c r="CS44" s="157"/>
      <c r="CT44" s="157"/>
      <c r="CU44" s="157"/>
      <c r="CV44" s="157"/>
      <c r="CW44" s="157"/>
      <c r="CX44" s="157"/>
      <c r="CY44" s="157"/>
      <c r="CZ44" s="157"/>
      <c r="DA44" s="157"/>
    </row>
    <row r="45" spans="1:105" ht="15.75">
      <c r="A45" s="259">
        <v>37</v>
      </c>
      <c r="B45" s="213" t="s">
        <v>49</v>
      </c>
      <c r="C45" s="256">
        <f t="shared" si="1"/>
        <v>2774.8</v>
      </c>
      <c r="D45" s="209"/>
      <c r="E45" s="209">
        <v>2774.8</v>
      </c>
      <c r="F45" s="209">
        <v>2774.8</v>
      </c>
      <c r="G45" s="257">
        <v>237.37</v>
      </c>
      <c r="H45" s="162">
        <f t="shared" si="2"/>
        <v>242.59</v>
      </c>
      <c r="I45" s="158">
        <f t="shared" si="3"/>
        <v>0</v>
      </c>
      <c r="J45" s="158">
        <f t="shared" si="4"/>
        <v>242.59</v>
      </c>
      <c r="K45" s="258">
        <v>117</v>
      </c>
      <c r="L45" s="172">
        <v>0.03</v>
      </c>
      <c r="M45" s="161">
        <v>325.3</v>
      </c>
      <c r="N45" s="172">
        <f t="shared" si="5"/>
        <v>3100.1</v>
      </c>
      <c r="O45" s="172">
        <f t="shared" si="6"/>
        <v>9.76</v>
      </c>
      <c r="P45" s="193">
        <f t="shared" si="7"/>
        <v>0.003517</v>
      </c>
      <c r="Q45" s="258">
        <v>77</v>
      </c>
      <c r="R45" s="258">
        <v>66.7</v>
      </c>
      <c r="S45" s="194">
        <f t="shared" si="8"/>
        <v>40</v>
      </c>
      <c r="T45" s="251"/>
      <c r="U45" s="162">
        <f t="shared" si="9"/>
        <v>166.13</v>
      </c>
      <c r="V45" s="163">
        <f t="shared" si="10"/>
        <v>4.15</v>
      </c>
      <c r="W45" s="219"/>
      <c r="X45" s="199" t="s">
        <v>49</v>
      </c>
      <c r="Y45" s="196">
        <v>14.34</v>
      </c>
      <c r="Z45" s="197">
        <f t="shared" si="11"/>
        <v>3478.74</v>
      </c>
      <c r="AA45" s="179">
        <f t="shared" si="12"/>
        <v>14.375</v>
      </c>
      <c r="AB45" s="179">
        <v>0</v>
      </c>
      <c r="AC45" s="179">
        <v>14.375</v>
      </c>
      <c r="AD45" s="197">
        <v>991.2</v>
      </c>
      <c r="AE45" s="158">
        <f t="shared" si="14"/>
        <v>14248.5</v>
      </c>
      <c r="AF45" s="158">
        <f t="shared" si="15"/>
        <v>17727.24</v>
      </c>
      <c r="AG45" s="208">
        <f t="shared" si="16"/>
        <v>73.07</v>
      </c>
      <c r="AH45" s="198">
        <f t="shared" si="17"/>
        <v>73.07</v>
      </c>
      <c r="AI45" s="199" t="s">
        <v>49</v>
      </c>
      <c r="AJ45" s="170">
        <v>1590.78</v>
      </c>
      <c r="AK45" s="165">
        <f t="shared" si="18"/>
        <v>0</v>
      </c>
      <c r="AL45" s="165">
        <f t="shared" si="19"/>
        <v>0</v>
      </c>
      <c r="AM45" s="164">
        <f t="shared" si="20"/>
        <v>0</v>
      </c>
      <c r="AN45" s="161" t="e">
        <f t="shared" si="21"/>
        <v>#DIV/0!</v>
      </c>
      <c r="AO45" s="222">
        <v>0</v>
      </c>
      <c r="AP45" s="159">
        <f t="shared" si="22"/>
        <v>0</v>
      </c>
      <c r="AQ45" s="159">
        <f t="shared" si="23"/>
        <v>0</v>
      </c>
      <c r="AR45" s="184">
        <v>100</v>
      </c>
      <c r="AS45" s="184">
        <f t="shared" si="24"/>
        <v>89.50679</v>
      </c>
      <c r="AT45" s="185">
        <f t="shared" si="25"/>
        <v>10.49321</v>
      </c>
      <c r="AU45" s="186">
        <f t="shared" si="26"/>
        <v>0</v>
      </c>
      <c r="AV45" s="186">
        <f t="shared" si="27"/>
        <v>0</v>
      </c>
      <c r="AW45" s="207">
        <f t="shared" si="28"/>
        <v>0</v>
      </c>
      <c r="AX45" s="176">
        <f t="shared" si="29"/>
        <v>0</v>
      </c>
      <c r="AY45" s="176">
        <f t="shared" si="30"/>
        <v>0</v>
      </c>
      <c r="AZ45" s="199" t="s">
        <v>49</v>
      </c>
      <c r="BA45" s="175"/>
      <c r="BB45" s="165">
        <v>991.2</v>
      </c>
      <c r="BC45" s="165">
        <f t="shared" si="31"/>
        <v>0</v>
      </c>
      <c r="BD45" s="165">
        <f t="shared" si="0"/>
        <v>0</v>
      </c>
      <c r="BE45" s="159">
        <f t="shared" si="32"/>
        <v>14.375</v>
      </c>
      <c r="BF45" s="159">
        <f t="shared" si="33"/>
        <v>0</v>
      </c>
      <c r="BG45" s="159">
        <f t="shared" si="34"/>
        <v>14.375</v>
      </c>
      <c r="BH45" s="165">
        <f t="shared" si="35"/>
        <v>0</v>
      </c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</row>
    <row r="46" spans="1:105" ht="15.75">
      <c r="A46" s="259">
        <v>38</v>
      </c>
      <c r="B46" s="214" t="s">
        <v>50</v>
      </c>
      <c r="C46" s="256">
        <f t="shared" si="1"/>
        <v>2899.1</v>
      </c>
      <c r="D46" s="209">
        <v>144.3</v>
      </c>
      <c r="E46" s="209">
        <v>3043.4</v>
      </c>
      <c r="F46" s="209">
        <v>3043.4</v>
      </c>
      <c r="G46" s="257">
        <v>230.06</v>
      </c>
      <c r="H46" s="162">
        <f t="shared" si="2"/>
        <v>235.12</v>
      </c>
      <c r="I46" s="158">
        <f t="shared" si="3"/>
        <v>1.45</v>
      </c>
      <c r="J46" s="158">
        <f t="shared" si="4"/>
        <v>233.67</v>
      </c>
      <c r="K46" s="258">
        <v>141</v>
      </c>
      <c r="L46" s="172">
        <v>0.03</v>
      </c>
      <c r="M46" s="161">
        <v>244.4</v>
      </c>
      <c r="N46" s="172">
        <f t="shared" si="5"/>
        <v>3287.8</v>
      </c>
      <c r="O46" s="172">
        <f t="shared" si="6"/>
        <v>7.33</v>
      </c>
      <c r="P46" s="193">
        <f t="shared" si="7"/>
        <v>0.002408</v>
      </c>
      <c r="Q46" s="258">
        <v>40</v>
      </c>
      <c r="R46" s="258">
        <v>27.6</v>
      </c>
      <c r="S46" s="194">
        <f t="shared" si="8"/>
        <v>101</v>
      </c>
      <c r="T46" s="251">
        <v>1.099</v>
      </c>
      <c r="U46" s="162">
        <f t="shared" si="9"/>
        <v>199.09</v>
      </c>
      <c r="V46" s="163">
        <f t="shared" si="10"/>
        <v>1.97</v>
      </c>
      <c r="W46" s="219"/>
      <c r="X46" s="200" t="s">
        <v>50</v>
      </c>
      <c r="Y46" s="196">
        <v>14.34</v>
      </c>
      <c r="Z46" s="197">
        <f t="shared" si="11"/>
        <v>3350.83</v>
      </c>
      <c r="AA46" s="179">
        <f t="shared" si="12"/>
        <v>14.786</v>
      </c>
      <c r="AB46" s="179">
        <f t="shared" si="13"/>
        <v>0.092</v>
      </c>
      <c r="AC46" s="179">
        <v>14.878</v>
      </c>
      <c r="AD46" s="197">
        <v>991.2</v>
      </c>
      <c r="AE46" s="158">
        <f t="shared" si="14"/>
        <v>14655.88</v>
      </c>
      <c r="AF46" s="158">
        <f t="shared" si="15"/>
        <v>18006.71</v>
      </c>
      <c r="AG46" s="208">
        <f t="shared" si="16"/>
        <v>77.06</v>
      </c>
      <c r="AH46" s="198">
        <f t="shared" si="17"/>
        <v>77.06</v>
      </c>
      <c r="AI46" s="200" t="s">
        <v>50</v>
      </c>
      <c r="AJ46" s="170">
        <v>1590.78</v>
      </c>
      <c r="AK46" s="165">
        <f t="shared" si="18"/>
        <v>146.35</v>
      </c>
      <c r="AL46" s="165">
        <f t="shared" si="19"/>
        <v>20.79</v>
      </c>
      <c r="AM46" s="164">
        <f t="shared" si="20"/>
        <v>167.14</v>
      </c>
      <c r="AN46" s="161">
        <f t="shared" si="21"/>
        <v>115.27</v>
      </c>
      <c r="AO46" s="222">
        <v>0</v>
      </c>
      <c r="AP46" s="159">
        <f t="shared" si="22"/>
        <v>0</v>
      </c>
      <c r="AQ46" s="159">
        <f t="shared" si="23"/>
        <v>0</v>
      </c>
      <c r="AR46" s="184">
        <v>100</v>
      </c>
      <c r="AS46" s="184">
        <f t="shared" si="24"/>
        <v>92.56646</v>
      </c>
      <c r="AT46" s="185">
        <f t="shared" si="25"/>
        <v>7.43354</v>
      </c>
      <c r="AU46" s="186">
        <f t="shared" si="26"/>
        <v>0</v>
      </c>
      <c r="AV46" s="186">
        <f t="shared" si="27"/>
        <v>0</v>
      </c>
      <c r="AW46" s="207">
        <f t="shared" si="28"/>
        <v>0</v>
      </c>
      <c r="AX46" s="176">
        <f t="shared" si="29"/>
        <v>0</v>
      </c>
      <c r="AY46" s="176">
        <f t="shared" si="30"/>
        <v>0</v>
      </c>
      <c r="AZ46" s="200" t="s">
        <v>50</v>
      </c>
      <c r="BA46" s="175"/>
      <c r="BB46" s="165">
        <v>991.2</v>
      </c>
      <c r="BC46" s="165">
        <f t="shared" si="31"/>
        <v>0</v>
      </c>
      <c r="BD46" s="165">
        <f t="shared" si="0"/>
        <v>0</v>
      </c>
      <c r="BE46" s="159">
        <f t="shared" si="32"/>
        <v>14.786</v>
      </c>
      <c r="BF46" s="159">
        <f t="shared" si="33"/>
        <v>0.092</v>
      </c>
      <c r="BG46" s="159">
        <f t="shared" si="34"/>
        <v>14.878</v>
      </c>
      <c r="BH46" s="165">
        <f t="shared" si="35"/>
        <v>0</v>
      </c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7"/>
    </row>
    <row r="47" spans="1:105" ht="15.75">
      <c r="A47" s="260">
        <v>39</v>
      </c>
      <c r="B47" s="214" t="s">
        <v>51</v>
      </c>
      <c r="C47" s="256">
        <f t="shared" si="1"/>
        <v>2884.6</v>
      </c>
      <c r="D47" s="209">
        <v>142.9</v>
      </c>
      <c r="E47" s="209">
        <v>3027.5</v>
      </c>
      <c r="F47" s="209">
        <v>3027.5</v>
      </c>
      <c r="G47" s="257">
        <v>238.29</v>
      </c>
      <c r="H47" s="162">
        <f t="shared" si="2"/>
        <v>243.53</v>
      </c>
      <c r="I47" s="158">
        <f t="shared" si="3"/>
        <v>4.22</v>
      </c>
      <c r="J47" s="158">
        <f t="shared" si="4"/>
        <v>239.31</v>
      </c>
      <c r="K47" s="258">
        <v>125</v>
      </c>
      <c r="L47" s="172">
        <v>0.03</v>
      </c>
      <c r="M47" s="161">
        <v>232.5</v>
      </c>
      <c r="N47" s="172">
        <f t="shared" si="5"/>
        <v>3260</v>
      </c>
      <c r="O47" s="172">
        <f t="shared" si="6"/>
        <v>6.98</v>
      </c>
      <c r="P47" s="193">
        <f t="shared" si="7"/>
        <v>0.002306</v>
      </c>
      <c r="Q47" s="258">
        <v>50</v>
      </c>
      <c r="R47" s="258">
        <v>68.35</v>
      </c>
      <c r="S47" s="194">
        <f t="shared" si="8"/>
        <v>75</v>
      </c>
      <c r="T47" s="251">
        <v>3.892</v>
      </c>
      <c r="U47" s="162">
        <f t="shared" si="9"/>
        <v>164.31</v>
      </c>
      <c r="V47" s="163">
        <f t="shared" si="10"/>
        <v>2.19</v>
      </c>
      <c r="W47" s="219"/>
      <c r="X47" s="200" t="s">
        <v>51</v>
      </c>
      <c r="Y47" s="196">
        <v>14.34</v>
      </c>
      <c r="Z47" s="197">
        <f t="shared" si="11"/>
        <v>3431.71</v>
      </c>
      <c r="AA47" s="179">
        <f t="shared" si="12"/>
        <v>13.727</v>
      </c>
      <c r="AB47" s="179">
        <f t="shared" si="13"/>
        <v>0.242</v>
      </c>
      <c r="AC47" s="179">
        <v>13.969</v>
      </c>
      <c r="AD47" s="197">
        <v>991.2</v>
      </c>
      <c r="AE47" s="158">
        <f t="shared" si="14"/>
        <v>13606.2</v>
      </c>
      <c r="AF47" s="158">
        <f t="shared" si="15"/>
        <v>17037.91</v>
      </c>
      <c r="AG47" s="208">
        <f t="shared" si="16"/>
        <v>71.2</v>
      </c>
      <c r="AH47" s="198">
        <f t="shared" si="17"/>
        <v>71.2</v>
      </c>
      <c r="AI47" s="200" t="s">
        <v>51</v>
      </c>
      <c r="AJ47" s="170">
        <v>1590.78</v>
      </c>
      <c r="AK47" s="165">
        <f t="shared" si="18"/>
        <v>384.97</v>
      </c>
      <c r="AL47" s="165">
        <f t="shared" si="19"/>
        <v>60.51</v>
      </c>
      <c r="AM47" s="164">
        <f t="shared" si="20"/>
        <v>445.48</v>
      </c>
      <c r="AN47" s="161">
        <f t="shared" si="21"/>
        <v>105.56</v>
      </c>
      <c r="AO47" s="222">
        <v>0</v>
      </c>
      <c r="AP47" s="159">
        <f t="shared" si="22"/>
        <v>0</v>
      </c>
      <c r="AQ47" s="159">
        <f t="shared" si="23"/>
        <v>0</v>
      </c>
      <c r="AR47" s="184">
        <v>100</v>
      </c>
      <c r="AS47" s="184">
        <f t="shared" si="24"/>
        <v>92.8681</v>
      </c>
      <c r="AT47" s="185">
        <f t="shared" si="25"/>
        <v>7.1319</v>
      </c>
      <c r="AU47" s="186">
        <f t="shared" si="26"/>
        <v>0</v>
      </c>
      <c r="AV47" s="186">
        <f t="shared" si="27"/>
        <v>0</v>
      </c>
      <c r="AW47" s="207">
        <f t="shared" si="28"/>
        <v>0</v>
      </c>
      <c r="AX47" s="176">
        <f t="shared" si="29"/>
        <v>0</v>
      </c>
      <c r="AY47" s="176">
        <f t="shared" si="30"/>
        <v>0</v>
      </c>
      <c r="AZ47" s="200" t="s">
        <v>51</v>
      </c>
      <c r="BA47" s="175"/>
      <c r="BB47" s="165">
        <v>991.2</v>
      </c>
      <c r="BC47" s="165">
        <f t="shared" si="31"/>
        <v>0</v>
      </c>
      <c r="BD47" s="165">
        <f t="shared" si="0"/>
        <v>0</v>
      </c>
      <c r="BE47" s="159">
        <f t="shared" si="32"/>
        <v>13.727</v>
      </c>
      <c r="BF47" s="159">
        <f t="shared" si="33"/>
        <v>0.242</v>
      </c>
      <c r="BG47" s="159">
        <f t="shared" si="34"/>
        <v>13.969</v>
      </c>
      <c r="BH47" s="165">
        <f t="shared" si="35"/>
        <v>0</v>
      </c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  <c r="CX47" s="157"/>
      <c r="CY47" s="157"/>
      <c r="CZ47" s="157"/>
      <c r="DA47" s="157"/>
    </row>
    <row r="48" spans="1:105" ht="15.75">
      <c r="A48" s="260">
        <v>40</v>
      </c>
      <c r="B48" s="213" t="s">
        <v>52</v>
      </c>
      <c r="C48" s="256">
        <f t="shared" si="1"/>
        <v>2506.7</v>
      </c>
      <c r="D48" s="209">
        <v>232.5</v>
      </c>
      <c r="E48" s="209">
        <v>2739.2</v>
      </c>
      <c r="F48" s="209">
        <v>2739.2</v>
      </c>
      <c r="G48" s="257">
        <v>214.23</v>
      </c>
      <c r="H48" s="162">
        <f t="shared" si="2"/>
        <v>218.94</v>
      </c>
      <c r="I48" s="158">
        <f t="shared" si="3"/>
        <v>3.3</v>
      </c>
      <c r="J48" s="158">
        <f t="shared" si="4"/>
        <v>215.64</v>
      </c>
      <c r="K48" s="258">
        <v>106</v>
      </c>
      <c r="L48" s="172">
        <v>0.03</v>
      </c>
      <c r="M48" s="161">
        <v>197.5</v>
      </c>
      <c r="N48" s="172">
        <f t="shared" si="5"/>
        <v>2936.7</v>
      </c>
      <c r="O48" s="172">
        <f t="shared" si="6"/>
        <v>5.93</v>
      </c>
      <c r="P48" s="193">
        <f t="shared" si="7"/>
        <v>0.002165</v>
      </c>
      <c r="Q48" s="258">
        <v>32</v>
      </c>
      <c r="R48" s="258">
        <v>20.9</v>
      </c>
      <c r="S48" s="194">
        <f t="shared" si="8"/>
        <v>74</v>
      </c>
      <c r="T48" s="252">
        <v>2.8</v>
      </c>
      <c r="U48" s="162">
        <f t="shared" si="9"/>
        <v>189.31</v>
      </c>
      <c r="V48" s="163">
        <f t="shared" si="10"/>
        <v>2.56</v>
      </c>
      <c r="W48" s="219"/>
      <c r="X48" s="199" t="s">
        <v>52</v>
      </c>
      <c r="Y48" s="196">
        <v>14.34</v>
      </c>
      <c r="Z48" s="197">
        <f t="shared" si="11"/>
        <v>3092.28</v>
      </c>
      <c r="AA48" s="179">
        <f t="shared" si="12"/>
        <v>12.001</v>
      </c>
      <c r="AB48" s="179">
        <f t="shared" si="13"/>
        <v>0.184</v>
      </c>
      <c r="AC48" s="179">
        <v>12.185</v>
      </c>
      <c r="AD48" s="197">
        <v>991.2</v>
      </c>
      <c r="AE48" s="158">
        <f t="shared" si="14"/>
        <v>11895.39</v>
      </c>
      <c r="AF48" s="158">
        <f t="shared" si="15"/>
        <v>14987.67</v>
      </c>
      <c r="AG48" s="208">
        <f t="shared" si="16"/>
        <v>69.5</v>
      </c>
      <c r="AH48" s="198">
        <f t="shared" si="17"/>
        <v>69.5</v>
      </c>
      <c r="AI48" s="199" t="s">
        <v>52</v>
      </c>
      <c r="AJ48" s="170">
        <v>1590.78</v>
      </c>
      <c r="AK48" s="165">
        <f t="shared" si="18"/>
        <v>292.7</v>
      </c>
      <c r="AL48" s="165">
        <f t="shared" si="19"/>
        <v>47.32</v>
      </c>
      <c r="AM48" s="164">
        <f t="shared" si="20"/>
        <v>340.02</v>
      </c>
      <c r="AN48" s="161">
        <f t="shared" si="21"/>
        <v>103.04</v>
      </c>
      <c r="AO48" s="222">
        <v>0</v>
      </c>
      <c r="AP48" s="159">
        <f t="shared" si="22"/>
        <v>0</v>
      </c>
      <c r="AQ48" s="159">
        <f t="shared" si="23"/>
        <v>0</v>
      </c>
      <c r="AR48" s="184">
        <v>100</v>
      </c>
      <c r="AS48" s="184">
        <f t="shared" si="24"/>
        <v>93.27476</v>
      </c>
      <c r="AT48" s="185">
        <f t="shared" si="25"/>
        <v>6.72524</v>
      </c>
      <c r="AU48" s="186">
        <f t="shared" si="26"/>
        <v>0</v>
      </c>
      <c r="AV48" s="186">
        <f t="shared" si="27"/>
        <v>0</v>
      </c>
      <c r="AW48" s="207">
        <f t="shared" si="28"/>
        <v>0</v>
      </c>
      <c r="AX48" s="176">
        <f t="shared" si="29"/>
        <v>0</v>
      </c>
      <c r="AY48" s="176">
        <f t="shared" si="30"/>
        <v>0</v>
      </c>
      <c r="AZ48" s="199" t="s">
        <v>52</v>
      </c>
      <c r="BA48" s="175"/>
      <c r="BB48" s="165">
        <v>991.2</v>
      </c>
      <c r="BC48" s="165">
        <f t="shared" si="31"/>
        <v>0</v>
      </c>
      <c r="BD48" s="165">
        <f t="shared" si="0"/>
        <v>0</v>
      </c>
      <c r="BE48" s="159">
        <f t="shared" si="32"/>
        <v>12.001</v>
      </c>
      <c r="BF48" s="159">
        <f t="shared" si="33"/>
        <v>0.184</v>
      </c>
      <c r="BG48" s="159">
        <f t="shared" si="34"/>
        <v>12.185</v>
      </c>
      <c r="BH48" s="165">
        <f t="shared" si="35"/>
        <v>0</v>
      </c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</row>
    <row r="49" spans="1:105" ht="15.75">
      <c r="A49" s="259">
        <v>41</v>
      </c>
      <c r="B49" s="213" t="s">
        <v>53</v>
      </c>
      <c r="C49" s="256">
        <f t="shared" si="1"/>
        <v>3401.1</v>
      </c>
      <c r="D49" s="209">
        <v>57.5</v>
      </c>
      <c r="E49" s="209">
        <v>3458.6</v>
      </c>
      <c r="F49" s="209">
        <v>3458.6</v>
      </c>
      <c r="G49" s="257">
        <v>355.84</v>
      </c>
      <c r="H49" s="162">
        <f t="shared" si="2"/>
        <v>363.67</v>
      </c>
      <c r="I49" s="158">
        <f t="shared" si="3"/>
        <v>0.15</v>
      </c>
      <c r="J49" s="158">
        <f t="shared" si="4"/>
        <v>363.52</v>
      </c>
      <c r="K49" s="258">
        <v>136</v>
      </c>
      <c r="L49" s="172">
        <v>0.03</v>
      </c>
      <c r="M49" s="161">
        <v>309.4</v>
      </c>
      <c r="N49" s="172">
        <f t="shared" si="5"/>
        <v>3768</v>
      </c>
      <c r="O49" s="172">
        <f t="shared" si="6"/>
        <v>9.28</v>
      </c>
      <c r="P49" s="193">
        <f t="shared" si="7"/>
        <v>0.002683</v>
      </c>
      <c r="Q49" s="258">
        <v>63</v>
      </c>
      <c r="R49" s="258">
        <v>90.6</v>
      </c>
      <c r="S49" s="194">
        <f t="shared" si="8"/>
        <v>73</v>
      </c>
      <c r="T49" s="251"/>
      <c r="U49" s="162">
        <f t="shared" si="9"/>
        <v>263.79</v>
      </c>
      <c r="V49" s="163">
        <f t="shared" si="10"/>
        <v>3.61</v>
      </c>
      <c r="W49" s="219"/>
      <c r="X49" s="199" t="s">
        <v>53</v>
      </c>
      <c r="Y49" s="196">
        <v>14.34</v>
      </c>
      <c r="Z49" s="197">
        <f t="shared" si="11"/>
        <v>5212.88</v>
      </c>
      <c r="AA49" s="179">
        <f t="shared" si="12"/>
        <v>20.237</v>
      </c>
      <c r="AB49" s="179">
        <f t="shared" si="13"/>
        <v>0.008</v>
      </c>
      <c r="AC49" s="179">
        <v>20.245</v>
      </c>
      <c r="AD49" s="197">
        <v>991.2</v>
      </c>
      <c r="AE49" s="158">
        <f t="shared" si="14"/>
        <v>20058.91</v>
      </c>
      <c r="AF49" s="158">
        <f t="shared" si="15"/>
        <v>25271.79</v>
      </c>
      <c r="AG49" s="208">
        <f t="shared" si="16"/>
        <v>69.52</v>
      </c>
      <c r="AH49" s="198">
        <f t="shared" si="17"/>
        <v>69.52</v>
      </c>
      <c r="AI49" s="199" t="s">
        <v>53</v>
      </c>
      <c r="AJ49" s="170">
        <v>1590.78</v>
      </c>
      <c r="AK49" s="165">
        <f t="shared" si="18"/>
        <v>12.73</v>
      </c>
      <c r="AL49" s="165">
        <f t="shared" si="19"/>
        <v>2.15</v>
      </c>
      <c r="AM49" s="164">
        <f t="shared" si="20"/>
        <v>14.88</v>
      </c>
      <c r="AN49" s="161">
        <f t="shared" si="21"/>
        <v>99.2</v>
      </c>
      <c r="AO49" s="222">
        <v>0</v>
      </c>
      <c r="AP49" s="159">
        <f t="shared" si="22"/>
        <v>0</v>
      </c>
      <c r="AQ49" s="159">
        <f t="shared" si="23"/>
        <v>0</v>
      </c>
      <c r="AR49" s="184">
        <v>100</v>
      </c>
      <c r="AS49" s="184">
        <f t="shared" si="24"/>
        <v>91.78875</v>
      </c>
      <c r="AT49" s="185">
        <f t="shared" si="25"/>
        <v>8.21125</v>
      </c>
      <c r="AU49" s="186">
        <f t="shared" si="26"/>
        <v>0</v>
      </c>
      <c r="AV49" s="186">
        <f t="shared" si="27"/>
        <v>0</v>
      </c>
      <c r="AW49" s="207">
        <f t="shared" si="28"/>
        <v>0</v>
      </c>
      <c r="AX49" s="176">
        <f t="shared" si="29"/>
        <v>0</v>
      </c>
      <c r="AY49" s="176">
        <f t="shared" si="30"/>
        <v>0</v>
      </c>
      <c r="AZ49" s="199" t="s">
        <v>53</v>
      </c>
      <c r="BA49" s="175"/>
      <c r="BB49" s="165">
        <v>991.2</v>
      </c>
      <c r="BC49" s="165">
        <f t="shared" si="31"/>
        <v>0</v>
      </c>
      <c r="BD49" s="165">
        <f t="shared" si="0"/>
        <v>0</v>
      </c>
      <c r="BE49" s="159">
        <f t="shared" si="32"/>
        <v>20.237</v>
      </c>
      <c r="BF49" s="159">
        <f t="shared" si="33"/>
        <v>0.008</v>
      </c>
      <c r="BG49" s="159">
        <f t="shared" si="34"/>
        <v>20.245</v>
      </c>
      <c r="BH49" s="165">
        <f t="shared" si="35"/>
        <v>0</v>
      </c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</row>
    <row r="50" spans="1:105" ht="15.75">
      <c r="A50" s="259">
        <v>42</v>
      </c>
      <c r="B50" s="213" t="s">
        <v>54</v>
      </c>
      <c r="C50" s="256">
        <f t="shared" si="1"/>
        <v>3898.5</v>
      </c>
      <c r="D50" s="209"/>
      <c r="E50" s="209">
        <v>3898.5</v>
      </c>
      <c r="F50" s="209">
        <v>3898.5</v>
      </c>
      <c r="G50" s="257">
        <v>267.45</v>
      </c>
      <c r="H50" s="162">
        <f t="shared" si="2"/>
        <v>273.33</v>
      </c>
      <c r="I50" s="158">
        <f t="shared" si="3"/>
        <v>0</v>
      </c>
      <c r="J50" s="158">
        <f t="shared" si="4"/>
        <v>273.33</v>
      </c>
      <c r="K50" s="258">
        <v>131</v>
      </c>
      <c r="L50" s="172">
        <v>0.03</v>
      </c>
      <c r="M50" s="161">
        <v>689.1</v>
      </c>
      <c r="N50" s="172">
        <f t="shared" si="5"/>
        <v>4587.6</v>
      </c>
      <c r="O50" s="172">
        <f t="shared" si="6"/>
        <v>20.67</v>
      </c>
      <c r="P50" s="193">
        <f t="shared" si="7"/>
        <v>0.005302</v>
      </c>
      <c r="Q50" s="258">
        <v>71</v>
      </c>
      <c r="R50" s="258">
        <v>157.12</v>
      </c>
      <c r="S50" s="194">
        <f t="shared" si="8"/>
        <v>60</v>
      </c>
      <c r="T50" s="251"/>
      <c r="U50" s="162">
        <f t="shared" si="9"/>
        <v>95.54</v>
      </c>
      <c r="V50" s="163">
        <f t="shared" si="10"/>
        <v>1.59</v>
      </c>
      <c r="W50" s="219"/>
      <c r="X50" s="199" t="s">
        <v>54</v>
      </c>
      <c r="Y50" s="196">
        <v>14.34</v>
      </c>
      <c r="Z50" s="197">
        <f t="shared" si="11"/>
        <v>3919.55</v>
      </c>
      <c r="AA50" s="179">
        <f t="shared" si="12"/>
        <v>17.467</v>
      </c>
      <c r="AB50" s="179">
        <f t="shared" si="13"/>
        <v>0</v>
      </c>
      <c r="AC50" s="179">
        <v>17.467</v>
      </c>
      <c r="AD50" s="197">
        <v>991.2</v>
      </c>
      <c r="AE50" s="158">
        <f t="shared" si="14"/>
        <v>17313.29</v>
      </c>
      <c r="AF50" s="158">
        <f t="shared" si="15"/>
        <v>21232.84</v>
      </c>
      <c r="AG50" s="208">
        <f t="shared" si="16"/>
        <v>77.68</v>
      </c>
      <c r="AH50" s="198">
        <f t="shared" si="17"/>
        <v>77.68</v>
      </c>
      <c r="AI50" s="199" t="s">
        <v>54</v>
      </c>
      <c r="AJ50" s="170">
        <v>1590.78</v>
      </c>
      <c r="AK50" s="165">
        <f t="shared" si="18"/>
        <v>0</v>
      </c>
      <c r="AL50" s="165">
        <f t="shared" si="19"/>
        <v>0</v>
      </c>
      <c r="AM50" s="164">
        <f t="shared" si="20"/>
        <v>0</v>
      </c>
      <c r="AN50" s="161" t="e">
        <f t="shared" si="21"/>
        <v>#DIV/0!</v>
      </c>
      <c r="AO50" s="222">
        <v>0</v>
      </c>
      <c r="AP50" s="159">
        <f t="shared" si="22"/>
        <v>0</v>
      </c>
      <c r="AQ50" s="159">
        <f t="shared" si="23"/>
        <v>0</v>
      </c>
      <c r="AR50" s="184">
        <v>100</v>
      </c>
      <c r="AS50" s="184">
        <f t="shared" si="24"/>
        <v>84.97907</v>
      </c>
      <c r="AT50" s="185">
        <f t="shared" si="25"/>
        <v>15.02093</v>
      </c>
      <c r="AU50" s="186">
        <f t="shared" si="26"/>
        <v>0</v>
      </c>
      <c r="AV50" s="186">
        <f t="shared" si="27"/>
        <v>0</v>
      </c>
      <c r="AW50" s="207">
        <f t="shared" si="28"/>
        <v>0</v>
      </c>
      <c r="AX50" s="176">
        <f t="shared" si="29"/>
        <v>0</v>
      </c>
      <c r="AY50" s="176">
        <f t="shared" si="30"/>
        <v>0</v>
      </c>
      <c r="AZ50" s="199" t="s">
        <v>54</v>
      </c>
      <c r="BA50" s="175"/>
      <c r="BB50" s="165">
        <v>991.2</v>
      </c>
      <c r="BC50" s="165">
        <f t="shared" si="31"/>
        <v>0</v>
      </c>
      <c r="BD50" s="165">
        <f t="shared" si="0"/>
        <v>0</v>
      </c>
      <c r="BE50" s="159">
        <f t="shared" si="32"/>
        <v>17.467</v>
      </c>
      <c r="BF50" s="159">
        <f t="shared" si="33"/>
        <v>0</v>
      </c>
      <c r="BG50" s="159">
        <f t="shared" si="34"/>
        <v>17.467</v>
      </c>
      <c r="BH50" s="165">
        <f t="shared" si="35"/>
        <v>0</v>
      </c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</row>
    <row r="51" spans="1:105" ht="15.75">
      <c r="A51" s="259">
        <v>43</v>
      </c>
      <c r="B51" s="213" t="s">
        <v>55</v>
      </c>
      <c r="C51" s="256">
        <f t="shared" si="1"/>
        <v>3910.3</v>
      </c>
      <c r="D51" s="209"/>
      <c r="E51" s="209">
        <v>3910.3</v>
      </c>
      <c r="F51" s="209">
        <v>3910.3</v>
      </c>
      <c r="G51" s="257">
        <v>381.52</v>
      </c>
      <c r="H51" s="162">
        <f t="shared" si="2"/>
        <v>389.91</v>
      </c>
      <c r="I51" s="158">
        <f t="shared" si="3"/>
        <v>0</v>
      </c>
      <c r="J51" s="158">
        <f t="shared" si="4"/>
        <v>389.91</v>
      </c>
      <c r="K51" s="258">
        <v>136</v>
      </c>
      <c r="L51" s="172">
        <v>0.03</v>
      </c>
      <c r="M51" s="161">
        <v>689.1</v>
      </c>
      <c r="N51" s="172">
        <f t="shared" si="5"/>
        <v>4599.4</v>
      </c>
      <c r="O51" s="172">
        <f t="shared" si="6"/>
        <v>20.67</v>
      </c>
      <c r="P51" s="193">
        <f t="shared" si="7"/>
        <v>0.005286</v>
      </c>
      <c r="Q51" s="258">
        <v>56</v>
      </c>
      <c r="R51" s="258">
        <v>43.66</v>
      </c>
      <c r="S51" s="194">
        <f t="shared" si="8"/>
        <v>80</v>
      </c>
      <c r="T51" s="251"/>
      <c r="U51" s="162">
        <f t="shared" si="9"/>
        <v>325.58</v>
      </c>
      <c r="V51" s="163">
        <f t="shared" si="10"/>
        <v>4.07</v>
      </c>
      <c r="W51" s="219"/>
      <c r="X51" s="199" t="s">
        <v>55</v>
      </c>
      <c r="Y51" s="196">
        <v>14.34</v>
      </c>
      <c r="Z51" s="197">
        <f t="shared" si="11"/>
        <v>5591.31</v>
      </c>
      <c r="AA51" s="179">
        <f t="shared" si="12"/>
        <v>21.587</v>
      </c>
      <c r="AB51" s="179">
        <f t="shared" si="13"/>
        <v>0</v>
      </c>
      <c r="AC51" s="179">
        <v>21.587</v>
      </c>
      <c r="AD51" s="197">
        <v>991.2</v>
      </c>
      <c r="AE51" s="158">
        <f t="shared" si="14"/>
        <v>21397.03</v>
      </c>
      <c r="AF51" s="158">
        <f t="shared" si="15"/>
        <v>26988.34</v>
      </c>
      <c r="AG51" s="208">
        <f t="shared" si="16"/>
        <v>69.22</v>
      </c>
      <c r="AH51" s="198">
        <f t="shared" si="17"/>
        <v>69.22</v>
      </c>
      <c r="AI51" s="199" t="s">
        <v>55</v>
      </c>
      <c r="AJ51" s="170">
        <v>1590.78</v>
      </c>
      <c r="AK51" s="165">
        <f t="shared" si="18"/>
        <v>0</v>
      </c>
      <c r="AL51" s="165">
        <f t="shared" si="19"/>
        <v>0</v>
      </c>
      <c r="AM51" s="164">
        <f t="shared" si="20"/>
        <v>0</v>
      </c>
      <c r="AN51" s="161" t="e">
        <f t="shared" si="21"/>
        <v>#DIV/0!</v>
      </c>
      <c r="AO51" s="222">
        <v>0</v>
      </c>
      <c r="AP51" s="159">
        <f t="shared" si="22"/>
        <v>0</v>
      </c>
      <c r="AQ51" s="159">
        <f t="shared" si="23"/>
        <v>0</v>
      </c>
      <c r="AR51" s="184">
        <v>100</v>
      </c>
      <c r="AS51" s="184">
        <f t="shared" si="24"/>
        <v>85.01761</v>
      </c>
      <c r="AT51" s="185">
        <f t="shared" si="25"/>
        <v>14.98239</v>
      </c>
      <c r="AU51" s="186">
        <f t="shared" si="26"/>
        <v>0</v>
      </c>
      <c r="AV51" s="186">
        <f t="shared" si="27"/>
        <v>0</v>
      </c>
      <c r="AW51" s="207">
        <f t="shared" si="28"/>
        <v>0</v>
      </c>
      <c r="AX51" s="176">
        <f t="shared" si="29"/>
        <v>0</v>
      </c>
      <c r="AY51" s="176">
        <f t="shared" si="30"/>
        <v>0</v>
      </c>
      <c r="AZ51" s="199" t="s">
        <v>55</v>
      </c>
      <c r="BA51" s="175"/>
      <c r="BB51" s="165">
        <v>991.2</v>
      </c>
      <c r="BC51" s="165">
        <f t="shared" si="31"/>
        <v>0</v>
      </c>
      <c r="BD51" s="165">
        <f t="shared" si="0"/>
        <v>0</v>
      </c>
      <c r="BE51" s="159">
        <f t="shared" si="32"/>
        <v>21.587</v>
      </c>
      <c r="BF51" s="159">
        <f t="shared" si="33"/>
        <v>0</v>
      </c>
      <c r="BG51" s="159">
        <f t="shared" si="34"/>
        <v>21.587</v>
      </c>
      <c r="BH51" s="165">
        <f t="shared" si="35"/>
        <v>0</v>
      </c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</row>
    <row r="52" spans="1:105" ht="15.75">
      <c r="A52" s="259">
        <v>44</v>
      </c>
      <c r="B52" s="213" t="s">
        <v>56</v>
      </c>
      <c r="C52" s="256">
        <f t="shared" si="1"/>
        <v>6498.9</v>
      </c>
      <c r="D52" s="209"/>
      <c r="E52" s="209">
        <v>6498.9</v>
      </c>
      <c r="F52" s="209">
        <v>6498.9</v>
      </c>
      <c r="G52" s="257">
        <v>423.81</v>
      </c>
      <c r="H52" s="162">
        <f t="shared" si="2"/>
        <v>433.13</v>
      </c>
      <c r="I52" s="158">
        <f t="shared" si="3"/>
        <v>0</v>
      </c>
      <c r="J52" s="158">
        <f t="shared" si="4"/>
        <v>433.13</v>
      </c>
      <c r="K52" s="258">
        <v>252</v>
      </c>
      <c r="L52" s="172">
        <v>0.03</v>
      </c>
      <c r="M52" s="161">
        <v>1176.3</v>
      </c>
      <c r="N52" s="172">
        <f t="shared" si="5"/>
        <v>7675.2</v>
      </c>
      <c r="O52" s="172">
        <f t="shared" si="6"/>
        <v>35.29</v>
      </c>
      <c r="P52" s="193">
        <f t="shared" si="7"/>
        <v>0.00543</v>
      </c>
      <c r="Q52" s="258">
        <v>123</v>
      </c>
      <c r="R52" s="258">
        <v>152.78</v>
      </c>
      <c r="S52" s="194">
        <f t="shared" si="8"/>
        <v>129</v>
      </c>
      <c r="T52" s="251"/>
      <c r="U52" s="162">
        <f t="shared" si="9"/>
        <v>245.06</v>
      </c>
      <c r="V52" s="163">
        <f t="shared" si="10"/>
        <v>1.9</v>
      </c>
      <c r="W52" s="219"/>
      <c r="X52" s="199" t="s">
        <v>56</v>
      </c>
      <c r="Y52" s="196">
        <v>14.34</v>
      </c>
      <c r="Z52" s="197">
        <f t="shared" si="11"/>
        <v>6211.08</v>
      </c>
      <c r="AA52" s="179">
        <f t="shared" si="12"/>
        <v>24.06</v>
      </c>
      <c r="AB52" s="179">
        <f t="shared" si="13"/>
        <v>0</v>
      </c>
      <c r="AC52" s="179">
        <v>24.06</v>
      </c>
      <c r="AD52" s="197">
        <v>991.2</v>
      </c>
      <c r="AE52" s="158">
        <f t="shared" si="14"/>
        <v>23848.27</v>
      </c>
      <c r="AF52" s="158">
        <f t="shared" si="15"/>
        <v>30059.35</v>
      </c>
      <c r="AG52" s="208">
        <f t="shared" si="16"/>
        <v>69.4</v>
      </c>
      <c r="AH52" s="198">
        <f t="shared" si="17"/>
        <v>69.4</v>
      </c>
      <c r="AI52" s="199" t="s">
        <v>56</v>
      </c>
      <c r="AJ52" s="170">
        <v>1590.78</v>
      </c>
      <c r="AK52" s="165">
        <f t="shared" si="18"/>
        <v>0</v>
      </c>
      <c r="AL52" s="165">
        <f t="shared" si="19"/>
        <v>0</v>
      </c>
      <c r="AM52" s="164">
        <f t="shared" si="20"/>
        <v>0</v>
      </c>
      <c r="AN52" s="161" t="e">
        <f t="shared" si="21"/>
        <v>#DIV/0!</v>
      </c>
      <c r="AO52" s="222">
        <v>0</v>
      </c>
      <c r="AP52" s="159">
        <f t="shared" si="22"/>
        <v>0</v>
      </c>
      <c r="AQ52" s="159">
        <f t="shared" si="23"/>
        <v>0</v>
      </c>
      <c r="AR52" s="184">
        <v>100</v>
      </c>
      <c r="AS52" s="184">
        <f t="shared" si="24"/>
        <v>84.67402</v>
      </c>
      <c r="AT52" s="185">
        <f t="shared" si="25"/>
        <v>15.32598</v>
      </c>
      <c r="AU52" s="186">
        <f t="shared" si="26"/>
        <v>0</v>
      </c>
      <c r="AV52" s="186">
        <f t="shared" si="27"/>
        <v>0</v>
      </c>
      <c r="AW52" s="207">
        <f t="shared" si="28"/>
        <v>0</v>
      </c>
      <c r="AX52" s="176">
        <f t="shared" si="29"/>
        <v>0</v>
      </c>
      <c r="AY52" s="176">
        <f t="shared" si="30"/>
        <v>0</v>
      </c>
      <c r="AZ52" s="199" t="s">
        <v>56</v>
      </c>
      <c r="BA52" s="175"/>
      <c r="BB52" s="165">
        <v>991.2</v>
      </c>
      <c r="BC52" s="165">
        <f t="shared" si="31"/>
        <v>0</v>
      </c>
      <c r="BD52" s="165">
        <f t="shared" si="0"/>
        <v>0</v>
      </c>
      <c r="BE52" s="159">
        <f t="shared" si="32"/>
        <v>24.06</v>
      </c>
      <c r="BF52" s="159">
        <f t="shared" si="33"/>
        <v>0</v>
      </c>
      <c r="BG52" s="159">
        <f t="shared" si="34"/>
        <v>24.06</v>
      </c>
      <c r="BH52" s="165">
        <f t="shared" si="35"/>
        <v>0</v>
      </c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</row>
    <row r="53" spans="1:105" ht="15.75">
      <c r="A53" s="259">
        <v>45</v>
      </c>
      <c r="B53" s="213" t="s">
        <v>57</v>
      </c>
      <c r="C53" s="256">
        <f t="shared" si="1"/>
        <v>6806.9</v>
      </c>
      <c r="D53" s="209"/>
      <c r="E53" s="209">
        <v>6806.9</v>
      </c>
      <c r="F53" s="209">
        <v>6806.9</v>
      </c>
      <c r="G53" s="257">
        <v>407.77</v>
      </c>
      <c r="H53" s="162">
        <f t="shared" si="2"/>
        <v>416.74</v>
      </c>
      <c r="I53" s="158">
        <f t="shared" si="3"/>
        <v>0</v>
      </c>
      <c r="J53" s="158">
        <f t="shared" si="4"/>
        <v>416.74</v>
      </c>
      <c r="K53" s="258">
        <v>206</v>
      </c>
      <c r="L53" s="172">
        <v>0.03</v>
      </c>
      <c r="M53" s="161">
        <v>1309.8</v>
      </c>
      <c r="N53" s="172">
        <f>F53+M53</f>
        <v>8116.7</v>
      </c>
      <c r="O53" s="172">
        <f t="shared" si="6"/>
        <v>39.29</v>
      </c>
      <c r="P53" s="193">
        <f t="shared" si="7"/>
        <v>0.005772</v>
      </c>
      <c r="Q53" s="258">
        <v>130</v>
      </c>
      <c r="R53" s="258">
        <v>175.56</v>
      </c>
      <c r="S53" s="194">
        <f t="shared" si="8"/>
        <v>76</v>
      </c>
      <c r="T53" s="251"/>
      <c r="U53" s="162">
        <f t="shared" si="9"/>
        <v>201.89</v>
      </c>
      <c r="V53" s="163">
        <f t="shared" si="10"/>
        <v>2.66</v>
      </c>
      <c r="W53" s="219"/>
      <c r="X53" s="199" t="s">
        <v>57</v>
      </c>
      <c r="Y53" s="196">
        <v>14.34</v>
      </c>
      <c r="Z53" s="197">
        <f t="shared" si="11"/>
        <v>5976.05</v>
      </c>
      <c r="AA53" s="179">
        <f t="shared" si="12"/>
        <v>22.101</v>
      </c>
      <c r="AB53" s="179">
        <f t="shared" si="13"/>
        <v>0</v>
      </c>
      <c r="AC53" s="179">
        <v>22.101</v>
      </c>
      <c r="AD53" s="197">
        <v>991.2</v>
      </c>
      <c r="AE53" s="158">
        <f t="shared" si="14"/>
        <v>21906.51</v>
      </c>
      <c r="AF53" s="158">
        <f t="shared" si="15"/>
        <v>27882.56</v>
      </c>
      <c r="AG53" s="208">
        <f t="shared" si="16"/>
        <v>66.91</v>
      </c>
      <c r="AH53" s="198">
        <f t="shared" si="17"/>
        <v>66.91</v>
      </c>
      <c r="AI53" s="199" t="s">
        <v>57</v>
      </c>
      <c r="AJ53" s="170">
        <v>1590.78</v>
      </c>
      <c r="AK53" s="165">
        <f t="shared" si="18"/>
        <v>0</v>
      </c>
      <c r="AL53" s="165">
        <f t="shared" si="19"/>
        <v>0</v>
      </c>
      <c r="AM53" s="164">
        <f t="shared" si="20"/>
        <v>0</v>
      </c>
      <c r="AN53" s="161" t="e">
        <f t="shared" si="21"/>
        <v>#DIV/0!</v>
      </c>
      <c r="AO53" s="222">
        <v>0</v>
      </c>
      <c r="AP53" s="159">
        <f t="shared" si="22"/>
        <v>0</v>
      </c>
      <c r="AQ53" s="159">
        <f t="shared" si="23"/>
        <v>0</v>
      </c>
      <c r="AR53" s="184">
        <v>100</v>
      </c>
      <c r="AS53" s="184">
        <f t="shared" si="24"/>
        <v>83.8629</v>
      </c>
      <c r="AT53" s="185">
        <f t="shared" si="25"/>
        <v>16.1371</v>
      </c>
      <c r="AU53" s="186">
        <f t="shared" si="26"/>
        <v>0</v>
      </c>
      <c r="AV53" s="186">
        <f t="shared" si="27"/>
        <v>0</v>
      </c>
      <c r="AW53" s="207">
        <f t="shared" si="28"/>
        <v>0</v>
      </c>
      <c r="AX53" s="176">
        <f t="shared" si="29"/>
        <v>0</v>
      </c>
      <c r="AY53" s="176">
        <f t="shared" si="30"/>
        <v>0</v>
      </c>
      <c r="AZ53" s="199" t="s">
        <v>57</v>
      </c>
      <c r="BA53" s="175"/>
      <c r="BB53" s="165">
        <v>991.2</v>
      </c>
      <c r="BC53" s="165">
        <f t="shared" si="31"/>
        <v>0</v>
      </c>
      <c r="BD53" s="165">
        <f t="shared" si="0"/>
        <v>0</v>
      </c>
      <c r="BE53" s="159">
        <f t="shared" si="32"/>
        <v>22.101</v>
      </c>
      <c r="BF53" s="159">
        <f t="shared" si="33"/>
        <v>0</v>
      </c>
      <c r="BG53" s="159">
        <f t="shared" si="34"/>
        <v>22.101</v>
      </c>
      <c r="BH53" s="165">
        <f t="shared" si="35"/>
        <v>0</v>
      </c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</row>
    <row r="54" spans="1:105" ht="14.25">
      <c r="A54" s="259"/>
      <c r="B54" s="213"/>
      <c r="C54" s="256"/>
      <c r="D54" s="213"/>
      <c r="E54" s="209"/>
      <c r="F54" s="209"/>
      <c r="G54" s="261"/>
      <c r="H54" s="162"/>
      <c r="I54" s="158"/>
      <c r="J54" s="158"/>
      <c r="K54" s="160"/>
      <c r="L54" s="161"/>
      <c r="M54" s="161"/>
      <c r="N54" s="172"/>
      <c r="O54" s="172"/>
      <c r="P54" s="193"/>
      <c r="Q54" s="160"/>
      <c r="R54" s="160"/>
      <c r="S54" s="194"/>
      <c r="T54" s="160"/>
      <c r="U54" s="162"/>
      <c r="V54" s="163"/>
      <c r="W54" s="219"/>
      <c r="X54" s="199"/>
      <c r="Y54" s="196"/>
      <c r="Z54" s="158"/>
      <c r="AA54" s="179"/>
      <c r="AB54" s="179"/>
      <c r="AC54" s="179"/>
      <c r="AD54" s="158"/>
      <c r="AE54" s="158"/>
      <c r="AF54" s="158"/>
      <c r="AG54" s="208"/>
      <c r="AH54" s="198"/>
      <c r="AI54" s="199"/>
      <c r="AJ54" s="170"/>
      <c r="AK54" s="165"/>
      <c r="AL54" s="165"/>
      <c r="AM54" s="164"/>
      <c r="AN54" s="161"/>
      <c r="AO54" s="222"/>
      <c r="AP54" s="159"/>
      <c r="AQ54" s="159"/>
      <c r="AR54" s="184"/>
      <c r="AS54" s="184"/>
      <c r="AT54" s="185"/>
      <c r="AU54" s="187"/>
      <c r="AV54" s="186"/>
      <c r="AW54" s="186"/>
      <c r="AX54" s="176"/>
      <c r="AY54" s="176"/>
      <c r="AZ54" s="199"/>
      <c r="BA54" s="175"/>
      <c r="BB54" s="165"/>
      <c r="BC54" s="165"/>
      <c r="BD54" s="165"/>
      <c r="BE54" s="159"/>
      <c r="BF54" s="159"/>
      <c r="BG54" s="159"/>
      <c r="BH54" s="165">
        <f aca="true" t="shared" si="36" ref="BH54:BH59">AW54*C54</f>
        <v>0</v>
      </c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  <c r="CM54" s="157"/>
      <c r="CN54" s="157"/>
      <c r="CO54" s="157"/>
      <c r="CP54" s="157"/>
      <c r="CQ54" s="157"/>
      <c r="CR54" s="157"/>
      <c r="CS54" s="157"/>
      <c r="CT54" s="157"/>
      <c r="CU54" s="157"/>
      <c r="CV54" s="157"/>
      <c r="CW54" s="157"/>
      <c r="CX54" s="157"/>
      <c r="CY54" s="157"/>
      <c r="CZ54" s="157"/>
      <c r="DA54" s="157"/>
    </row>
    <row r="55" spans="1:105" ht="14.25">
      <c r="A55" s="259"/>
      <c r="B55" s="213"/>
      <c r="C55" s="256"/>
      <c r="D55" s="213"/>
      <c r="E55" s="209"/>
      <c r="F55" s="209"/>
      <c r="G55" s="261"/>
      <c r="H55" s="162"/>
      <c r="I55" s="158"/>
      <c r="J55" s="158"/>
      <c r="K55" s="160"/>
      <c r="L55" s="161"/>
      <c r="M55" s="161"/>
      <c r="N55" s="172"/>
      <c r="O55" s="172"/>
      <c r="P55" s="193"/>
      <c r="Q55" s="160"/>
      <c r="R55" s="160"/>
      <c r="S55" s="194"/>
      <c r="T55" s="160"/>
      <c r="U55" s="162"/>
      <c r="V55" s="163"/>
      <c r="W55" s="219"/>
      <c r="X55" s="199"/>
      <c r="Y55" s="196"/>
      <c r="Z55" s="158"/>
      <c r="AA55" s="179"/>
      <c r="AB55" s="179"/>
      <c r="AC55" s="179"/>
      <c r="AD55" s="158"/>
      <c r="AE55" s="158"/>
      <c r="AF55" s="158"/>
      <c r="AG55" s="208"/>
      <c r="AH55" s="198"/>
      <c r="AI55" s="199"/>
      <c r="AJ55" s="170"/>
      <c r="AK55" s="165"/>
      <c r="AL55" s="165"/>
      <c r="AM55" s="164"/>
      <c r="AN55" s="161"/>
      <c r="AO55" s="222"/>
      <c r="AP55" s="159"/>
      <c r="AQ55" s="159"/>
      <c r="AR55" s="184"/>
      <c r="AS55" s="184"/>
      <c r="AT55" s="185"/>
      <c r="AU55" s="187"/>
      <c r="AV55" s="186"/>
      <c r="AW55" s="186"/>
      <c r="AX55" s="176"/>
      <c r="AY55" s="176"/>
      <c r="AZ55" s="199"/>
      <c r="BA55" s="175"/>
      <c r="BB55" s="165"/>
      <c r="BC55" s="165"/>
      <c r="BD55" s="165"/>
      <c r="BE55" s="159"/>
      <c r="BF55" s="159"/>
      <c r="BG55" s="159"/>
      <c r="BH55" s="165">
        <f t="shared" si="36"/>
        <v>0</v>
      </c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  <c r="CM55" s="157"/>
      <c r="CN55" s="157"/>
      <c r="CO55" s="157"/>
      <c r="CP55" s="157"/>
      <c r="CQ55" s="157"/>
      <c r="CR55" s="157"/>
      <c r="CS55" s="157"/>
      <c r="CT55" s="157"/>
      <c r="CU55" s="157"/>
      <c r="CV55" s="157"/>
      <c r="CW55" s="157"/>
      <c r="CX55" s="157"/>
      <c r="CY55" s="157"/>
      <c r="CZ55" s="157"/>
      <c r="DA55" s="157"/>
    </row>
    <row r="56" spans="1:105" ht="15">
      <c r="A56" s="262"/>
      <c r="B56" s="263" t="s">
        <v>58</v>
      </c>
      <c r="C56" s="256">
        <f t="shared" si="1"/>
        <v>166476.5</v>
      </c>
      <c r="D56" s="201">
        <f>SUM(D9:D55)</f>
        <v>3272.3</v>
      </c>
      <c r="E56" s="201">
        <f>SUM(E9:E53)</f>
        <v>169748.8</v>
      </c>
      <c r="F56" s="201">
        <f>SUM(F9:F53)</f>
        <v>169748.8</v>
      </c>
      <c r="G56" s="201">
        <f>SUM(G9:G55)</f>
        <v>15994.5</v>
      </c>
      <c r="H56" s="201">
        <f>SUM(H9:H55)</f>
        <v>16346.4</v>
      </c>
      <c r="I56" s="201">
        <f>SUM(I9:I55)</f>
        <v>91.8</v>
      </c>
      <c r="J56" s="201">
        <f aca="true" t="shared" si="37" ref="J56:O56">SUM(J9:J55)</f>
        <v>16254.6</v>
      </c>
      <c r="K56" s="201">
        <f t="shared" si="37"/>
        <v>6667</v>
      </c>
      <c r="L56" s="201">
        <f t="shared" si="37"/>
        <v>1.4</v>
      </c>
      <c r="M56" s="201">
        <f t="shared" si="37"/>
        <v>18562.4</v>
      </c>
      <c r="N56" s="201">
        <f t="shared" si="37"/>
        <v>188311.2</v>
      </c>
      <c r="O56" s="201">
        <f t="shared" si="37"/>
        <v>556.9</v>
      </c>
      <c r="P56" s="201">
        <f aca="true" t="shared" si="38" ref="P56:BH56">SUM(P9:P55)</f>
        <v>0.1</v>
      </c>
      <c r="Q56" s="201">
        <f t="shared" si="38"/>
        <v>3011</v>
      </c>
      <c r="R56" s="210">
        <f t="shared" si="38"/>
        <v>3798.72</v>
      </c>
      <c r="S56" s="201">
        <f t="shared" si="38"/>
        <v>3656</v>
      </c>
      <c r="T56" s="201">
        <f t="shared" si="38"/>
        <v>83.1</v>
      </c>
      <c r="U56" s="201">
        <f t="shared" si="38"/>
        <v>11907.7</v>
      </c>
      <c r="V56" s="201">
        <f t="shared" si="38"/>
        <v>155</v>
      </c>
      <c r="W56" s="201">
        <f t="shared" si="38"/>
        <v>0</v>
      </c>
      <c r="X56" s="201">
        <f t="shared" si="38"/>
        <v>0</v>
      </c>
      <c r="Y56" s="201">
        <f t="shared" si="38"/>
        <v>645.3</v>
      </c>
      <c r="Z56" s="201">
        <f t="shared" si="38"/>
        <v>233091.4</v>
      </c>
      <c r="AA56" s="201">
        <f t="shared" si="38"/>
        <v>939.3</v>
      </c>
      <c r="AB56" s="201">
        <f t="shared" si="38"/>
        <v>5.2</v>
      </c>
      <c r="AC56" s="201">
        <f t="shared" si="38"/>
        <v>944.5</v>
      </c>
      <c r="AD56" s="201">
        <f t="shared" si="38"/>
        <v>44604</v>
      </c>
      <c r="AE56" s="201">
        <f t="shared" si="38"/>
        <v>931021.2</v>
      </c>
      <c r="AF56" s="201">
        <f t="shared" si="38"/>
        <v>1164112.6</v>
      </c>
      <c r="AG56" s="201">
        <f t="shared" si="38"/>
        <v>3228.4</v>
      </c>
      <c r="AH56" s="201">
        <f t="shared" si="38"/>
        <v>3228.4</v>
      </c>
      <c r="AI56" s="201">
        <f>SUM(AI9:AI55)</f>
        <v>0</v>
      </c>
      <c r="AJ56" s="201">
        <f t="shared" si="38"/>
        <v>71585.1</v>
      </c>
      <c r="AK56" s="201">
        <f t="shared" si="38"/>
        <v>8318.2</v>
      </c>
      <c r="AL56" s="201">
        <f t="shared" si="38"/>
        <v>1315.9</v>
      </c>
      <c r="AM56" s="201">
        <f t="shared" si="38"/>
        <v>9634</v>
      </c>
      <c r="AN56" s="201" t="e">
        <f t="shared" si="38"/>
        <v>#DIV/0!</v>
      </c>
      <c r="AO56" s="201">
        <v>0</v>
      </c>
      <c r="AP56" s="201">
        <f t="shared" si="38"/>
        <v>0</v>
      </c>
      <c r="AQ56" s="201">
        <f t="shared" si="38"/>
        <v>0</v>
      </c>
      <c r="AR56" s="201">
        <f t="shared" si="38"/>
        <v>4500</v>
      </c>
      <c r="AS56" s="201">
        <f t="shared" si="38"/>
        <v>4072.2</v>
      </c>
      <c r="AT56" s="201">
        <f t="shared" si="38"/>
        <v>427.8</v>
      </c>
      <c r="AU56" s="201">
        <f t="shared" si="38"/>
        <v>0</v>
      </c>
      <c r="AV56" s="201">
        <f t="shared" si="38"/>
        <v>0</v>
      </c>
      <c r="AW56" s="201">
        <f t="shared" si="38"/>
        <v>0</v>
      </c>
      <c r="AX56" s="201">
        <f t="shared" si="38"/>
        <v>0</v>
      </c>
      <c r="AY56" s="201">
        <f t="shared" si="38"/>
        <v>0</v>
      </c>
      <c r="AZ56" s="201">
        <f t="shared" si="38"/>
        <v>0</v>
      </c>
      <c r="BA56" s="201">
        <f t="shared" si="38"/>
        <v>0</v>
      </c>
      <c r="BB56" s="201">
        <f t="shared" si="38"/>
        <v>44604</v>
      </c>
      <c r="BC56" s="201">
        <f t="shared" si="38"/>
        <v>0</v>
      </c>
      <c r="BD56" s="201">
        <f t="shared" si="38"/>
        <v>0</v>
      </c>
      <c r="BE56" s="159">
        <f t="shared" si="32"/>
        <v>939.3</v>
      </c>
      <c r="BF56" s="159">
        <f t="shared" si="33"/>
        <v>5.2</v>
      </c>
      <c r="BG56" s="159">
        <f>BE56+BF56</f>
        <v>944.5</v>
      </c>
      <c r="BH56" s="201">
        <f t="shared" si="38"/>
        <v>0</v>
      </c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  <c r="CM56" s="157"/>
      <c r="CN56" s="157"/>
      <c r="CO56" s="157"/>
      <c r="CP56" s="157"/>
      <c r="CQ56" s="157"/>
      <c r="CR56" s="157"/>
      <c r="CS56" s="157"/>
      <c r="CT56" s="157"/>
      <c r="CU56" s="157"/>
      <c r="CV56" s="157"/>
      <c r="CW56" s="157"/>
      <c r="CX56" s="157"/>
      <c r="CY56" s="157"/>
      <c r="CZ56" s="157"/>
      <c r="DA56" s="157"/>
    </row>
    <row r="57" spans="1:105" ht="15">
      <c r="A57" s="262"/>
      <c r="B57" s="263"/>
      <c r="C57" s="256"/>
      <c r="D57" s="263"/>
      <c r="E57" s="209"/>
      <c r="F57" s="209"/>
      <c r="G57" s="201"/>
      <c r="H57" s="162"/>
      <c r="I57" s="158"/>
      <c r="J57" s="158"/>
      <c r="K57" s="160"/>
      <c r="L57" s="161"/>
      <c r="M57" s="161"/>
      <c r="N57" s="172"/>
      <c r="O57" s="172"/>
      <c r="P57" s="193"/>
      <c r="Q57" s="160"/>
      <c r="R57" s="160"/>
      <c r="S57" s="194"/>
      <c r="T57" s="160"/>
      <c r="U57" s="162"/>
      <c r="V57" s="163"/>
      <c r="W57" s="219"/>
      <c r="X57" s="202"/>
      <c r="Y57" s="196"/>
      <c r="Z57" s="158"/>
      <c r="AA57" s="179"/>
      <c r="AB57" s="179"/>
      <c r="AC57" s="179"/>
      <c r="AD57" s="158"/>
      <c r="AE57" s="158"/>
      <c r="AF57" s="158"/>
      <c r="AG57" s="208"/>
      <c r="AH57" s="198"/>
      <c r="AI57" s="202"/>
      <c r="AJ57" s="170"/>
      <c r="AK57" s="165"/>
      <c r="AL57" s="165"/>
      <c r="AM57" s="164"/>
      <c r="AN57" s="161"/>
      <c r="AO57" s="222"/>
      <c r="AP57" s="159"/>
      <c r="AQ57" s="159"/>
      <c r="AR57" s="184"/>
      <c r="AS57" s="184"/>
      <c r="AT57" s="185"/>
      <c r="AU57" s="187"/>
      <c r="AV57" s="186"/>
      <c r="AW57" s="186"/>
      <c r="AX57" s="176"/>
      <c r="AY57" s="176"/>
      <c r="AZ57" s="202"/>
      <c r="BA57" s="175"/>
      <c r="BB57" s="165"/>
      <c r="BC57" s="165"/>
      <c r="BD57" s="165"/>
      <c r="BE57" s="159"/>
      <c r="BF57" s="159"/>
      <c r="BG57" s="159"/>
      <c r="BH57" s="165">
        <f t="shared" si="36"/>
        <v>0</v>
      </c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  <c r="CM57" s="157"/>
      <c r="CN57" s="157"/>
      <c r="CO57" s="157"/>
      <c r="CP57" s="157"/>
      <c r="CQ57" s="157"/>
      <c r="CR57" s="157"/>
      <c r="CS57" s="157"/>
      <c r="CT57" s="157"/>
      <c r="CU57" s="157"/>
      <c r="CV57" s="157"/>
      <c r="CW57" s="157"/>
      <c r="CX57" s="157"/>
      <c r="CY57" s="157"/>
      <c r="CZ57" s="157"/>
      <c r="DA57" s="157"/>
    </row>
    <row r="58" spans="1:105" ht="15.75">
      <c r="A58" s="259">
        <v>46</v>
      </c>
      <c r="B58" s="213" t="s">
        <v>41</v>
      </c>
      <c r="C58" s="256">
        <f t="shared" si="1"/>
        <v>10025</v>
      </c>
      <c r="D58" s="259">
        <v>0</v>
      </c>
      <c r="E58" s="209">
        <v>10025</v>
      </c>
      <c r="F58" s="209">
        <v>10025</v>
      </c>
      <c r="G58" s="261">
        <v>943.49</v>
      </c>
      <c r="H58" s="162">
        <f t="shared" si="2"/>
        <v>964.25</v>
      </c>
      <c r="I58" s="158">
        <f t="shared" si="3"/>
        <v>0</v>
      </c>
      <c r="J58" s="158">
        <f t="shared" si="4"/>
        <v>964.25</v>
      </c>
      <c r="K58" s="222">
        <v>369</v>
      </c>
      <c r="L58" s="161">
        <v>0.03</v>
      </c>
      <c r="M58" s="161">
        <v>1819.6</v>
      </c>
      <c r="N58" s="172">
        <f t="shared" si="5"/>
        <v>11844.6</v>
      </c>
      <c r="O58" s="172">
        <f t="shared" si="6"/>
        <v>54.59</v>
      </c>
      <c r="P58" s="193">
        <f t="shared" si="7"/>
        <v>0.005445</v>
      </c>
      <c r="Q58" s="222">
        <v>152</v>
      </c>
      <c r="R58" s="222">
        <v>210.17</v>
      </c>
      <c r="S58" s="194">
        <f t="shared" si="8"/>
        <v>217</v>
      </c>
      <c r="T58" s="160"/>
      <c r="U58" s="162">
        <f>H58-R58-T58-O58</f>
        <v>699.49</v>
      </c>
      <c r="V58" s="163">
        <f t="shared" si="10"/>
        <v>3.22</v>
      </c>
      <c r="W58" s="219"/>
      <c r="X58" s="199" t="s">
        <v>41</v>
      </c>
      <c r="Y58" s="196">
        <v>14.34</v>
      </c>
      <c r="Z58" s="158">
        <f>Y58*J58</f>
        <v>13827.35</v>
      </c>
      <c r="AA58" s="179">
        <f t="shared" si="12"/>
        <v>53.583</v>
      </c>
      <c r="AB58" s="179">
        <f t="shared" si="13"/>
        <v>0</v>
      </c>
      <c r="AC58" s="179">
        <v>53.583</v>
      </c>
      <c r="AD58" s="158">
        <v>991.2</v>
      </c>
      <c r="AE58" s="158">
        <f>AA58*AD58</f>
        <v>53111.47</v>
      </c>
      <c r="AF58" s="158">
        <f t="shared" si="15"/>
        <v>66938.82</v>
      </c>
      <c r="AG58" s="208">
        <f t="shared" si="16"/>
        <v>69.42</v>
      </c>
      <c r="AH58" s="198">
        <f t="shared" si="17"/>
        <v>69.42</v>
      </c>
      <c r="AI58" s="199" t="s">
        <v>41</v>
      </c>
      <c r="AJ58" s="170">
        <v>1590.78</v>
      </c>
      <c r="AK58" s="165">
        <f t="shared" si="18"/>
        <v>0</v>
      </c>
      <c r="AL58" s="165">
        <f t="shared" si="19"/>
        <v>0</v>
      </c>
      <c r="AM58" s="164">
        <f t="shared" si="20"/>
        <v>0</v>
      </c>
      <c r="AN58" s="161" t="e">
        <f t="shared" si="21"/>
        <v>#DIV/0!</v>
      </c>
      <c r="AO58" s="222">
        <v>0</v>
      </c>
      <c r="AP58" s="159">
        <f>AO58</f>
        <v>0</v>
      </c>
      <c r="AQ58" s="159">
        <f t="shared" si="23"/>
        <v>0</v>
      </c>
      <c r="AR58" s="184">
        <v>100</v>
      </c>
      <c r="AS58" s="184">
        <f t="shared" si="24"/>
        <v>84.63773</v>
      </c>
      <c r="AT58" s="185">
        <f t="shared" si="25"/>
        <v>15.36227</v>
      </c>
      <c r="AU58" s="187">
        <f t="shared" si="26"/>
        <v>0</v>
      </c>
      <c r="AV58" s="186">
        <f t="shared" si="27"/>
        <v>0</v>
      </c>
      <c r="AW58" s="207">
        <f>AO58/F58</f>
        <v>0</v>
      </c>
      <c r="AX58" s="176">
        <f t="shared" si="29"/>
        <v>0</v>
      </c>
      <c r="AY58" s="176">
        <f t="shared" si="30"/>
        <v>0</v>
      </c>
      <c r="AZ58" s="199" t="s">
        <v>41</v>
      </c>
      <c r="BA58" s="175"/>
      <c r="BB58" s="165">
        <v>991.2</v>
      </c>
      <c r="BC58" s="165">
        <f t="shared" si="31"/>
        <v>0</v>
      </c>
      <c r="BD58" s="165">
        <f>BC58/C58</f>
        <v>0</v>
      </c>
      <c r="BE58" s="159">
        <f t="shared" si="32"/>
        <v>53.583</v>
      </c>
      <c r="BF58" s="159">
        <f t="shared" si="33"/>
        <v>0</v>
      </c>
      <c r="BG58" s="159">
        <f t="shared" si="34"/>
        <v>53.583</v>
      </c>
      <c r="BH58" s="165">
        <f t="shared" si="36"/>
        <v>0</v>
      </c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  <c r="CM58" s="157"/>
      <c r="CN58" s="157"/>
      <c r="CO58" s="157"/>
      <c r="CP58" s="157"/>
      <c r="CQ58" s="157"/>
      <c r="CR58" s="157"/>
      <c r="CS58" s="157"/>
      <c r="CT58" s="157"/>
      <c r="CU58" s="157"/>
      <c r="CV58" s="157"/>
      <c r="CW58" s="157"/>
      <c r="CX58" s="157"/>
      <c r="CY58" s="157"/>
      <c r="CZ58" s="157"/>
      <c r="DA58" s="157"/>
    </row>
    <row r="59" spans="1:105" ht="14.25">
      <c r="A59" s="259"/>
      <c r="B59" s="213"/>
      <c r="C59" s="256">
        <f t="shared" si="1"/>
        <v>0</v>
      </c>
      <c r="D59" s="213"/>
      <c r="E59" s="209"/>
      <c r="F59" s="209"/>
      <c r="G59" s="261"/>
      <c r="H59" s="162"/>
      <c r="I59" s="158"/>
      <c r="J59" s="158"/>
      <c r="K59" s="160"/>
      <c r="L59" s="161"/>
      <c r="M59" s="161"/>
      <c r="N59" s="172"/>
      <c r="O59" s="172"/>
      <c r="P59" s="193"/>
      <c r="Q59" s="160"/>
      <c r="R59" s="160"/>
      <c r="S59" s="194"/>
      <c r="T59" s="160"/>
      <c r="U59" s="162"/>
      <c r="V59" s="163"/>
      <c r="W59" s="219"/>
      <c r="X59" s="199"/>
      <c r="Y59" s="196"/>
      <c r="Z59" s="158"/>
      <c r="AA59" s="179"/>
      <c r="AB59" s="179"/>
      <c r="AC59" s="179"/>
      <c r="AD59" s="158"/>
      <c r="AE59" s="158"/>
      <c r="AF59" s="158"/>
      <c r="AG59" s="208"/>
      <c r="AH59" s="198"/>
      <c r="AI59" s="199"/>
      <c r="AJ59" s="170"/>
      <c r="AK59" s="165"/>
      <c r="AL59" s="165"/>
      <c r="AM59" s="164"/>
      <c r="AN59" s="161"/>
      <c r="AO59" s="222"/>
      <c r="AP59" s="159"/>
      <c r="AQ59" s="159"/>
      <c r="AR59" s="184"/>
      <c r="AS59" s="184"/>
      <c r="AT59" s="185"/>
      <c r="AU59" s="187"/>
      <c r="AV59" s="186"/>
      <c r="AW59" s="186"/>
      <c r="AX59" s="176"/>
      <c r="AY59" s="176"/>
      <c r="AZ59" s="199"/>
      <c r="BA59" s="175"/>
      <c r="BB59" s="165"/>
      <c r="BC59" s="165"/>
      <c r="BD59" s="165"/>
      <c r="BE59" s="159"/>
      <c r="BF59" s="159"/>
      <c r="BG59" s="159"/>
      <c r="BH59" s="165">
        <f t="shared" si="36"/>
        <v>0</v>
      </c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  <c r="CM59" s="157"/>
      <c r="CN59" s="157"/>
      <c r="CO59" s="157"/>
      <c r="CP59" s="157"/>
      <c r="CQ59" s="157"/>
      <c r="CR59" s="157"/>
      <c r="CS59" s="157"/>
      <c r="CT59" s="157"/>
      <c r="CU59" s="157"/>
      <c r="CV59" s="157"/>
      <c r="CW59" s="157"/>
      <c r="CX59" s="157"/>
      <c r="CY59" s="157"/>
      <c r="CZ59" s="157"/>
      <c r="DA59" s="157"/>
    </row>
    <row r="60" spans="1:105" ht="15">
      <c r="A60" s="259"/>
      <c r="B60" s="263" t="s">
        <v>75</v>
      </c>
      <c r="C60" s="256">
        <f t="shared" si="1"/>
        <v>176501.5</v>
      </c>
      <c r="D60" s="201">
        <f>SUM(D56:D58)</f>
        <v>3272.3</v>
      </c>
      <c r="E60" s="201">
        <f>SUM(E56:E58)</f>
        <v>179773.8</v>
      </c>
      <c r="F60" s="201">
        <f>SUM(F56:F58)</f>
        <v>179773.8</v>
      </c>
      <c r="G60" s="201">
        <f>SUM(G56:G58)</f>
        <v>16938</v>
      </c>
      <c r="H60" s="201">
        <f aca="true" t="shared" si="39" ref="H60:BH60">SUM(H56:H58)</f>
        <v>17310.7</v>
      </c>
      <c r="I60" s="201">
        <f t="shared" si="39"/>
        <v>91.8</v>
      </c>
      <c r="J60" s="201">
        <f t="shared" si="39"/>
        <v>17218.9</v>
      </c>
      <c r="K60" s="201">
        <f t="shared" si="39"/>
        <v>7036</v>
      </c>
      <c r="L60" s="201">
        <f t="shared" si="39"/>
        <v>1.4</v>
      </c>
      <c r="M60" s="201">
        <f t="shared" si="39"/>
        <v>20382</v>
      </c>
      <c r="N60" s="201">
        <f t="shared" si="39"/>
        <v>200155.8</v>
      </c>
      <c r="O60" s="201">
        <f t="shared" si="39"/>
        <v>611.5</v>
      </c>
      <c r="P60" s="201">
        <f t="shared" si="39"/>
        <v>0.1</v>
      </c>
      <c r="Q60" s="201">
        <f t="shared" si="39"/>
        <v>3163</v>
      </c>
      <c r="R60" s="210">
        <f t="shared" si="39"/>
        <v>4008.89</v>
      </c>
      <c r="S60" s="201">
        <f t="shared" si="39"/>
        <v>3873</v>
      </c>
      <c r="T60" s="201">
        <f t="shared" si="39"/>
        <v>83.1</v>
      </c>
      <c r="U60" s="201">
        <f t="shared" si="39"/>
        <v>12607.2</v>
      </c>
      <c r="V60" s="201">
        <f t="shared" si="39"/>
        <v>158.2</v>
      </c>
      <c r="W60" s="201"/>
      <c r="X60" s="201">
        <f t="shared" si="39"/>
        <v>0</v>
      </c>
      <c r="Y60" s="201">
        <f t="shared" si="39"/>
        <v>659.6</v>
      </c>
      <c r="Z60" s="201">
        <f t="shared" si="39"/>
        <v>246918.8</v>
      </c>
      <c r="AA60" s="201">
        <f t="shared" si="39"/>
        <v>992.9</v>
      </c>
      <c r="AB60" s="201">
        <f t="shared" si="39"/>
        <v>5.2</v>
      </c>
      <c r="AC60" s="201">
        <f t="shared" si="39"/>
        <v>998.1</v>
      </c>
      <c r="AD60" s="201">
        <f t="shared" si="39"/>
        <v>45595.2</v>
      </c>
      <c r="AE60" s="201">
        <f t="shared" si="39"/>
        <v>984132.7</v>
      </c>
      <c r="AF60" s="201">
        <f t="shared" si="39"/>
        <v>1231051.4</v>
      </c>
      <c r="AG60" s="201">
        <f t="shared" si="39"/>
        <v>3297.8</v>
      </c>
      <c r="AH60" s="201">
        <f t="shared" si="39"/>
        <v>3297.8</v>
      </c>
      <c r="AI60" s="201">
        <f>SUM(AI56:AI58)</f>
        <v>0</v>
      </c>
      <c r="AJ60" s="201">
        <f t="shared" si="39"/>
        <v>73175.9</v>
      </c>
      <c r="AK60" s="201">
        <f t="shared" si="39"/>
        <v>8318.2</v>
      </c>
      <c r="AL60" s="201">
        <f t="shared" si="39"/>
        <v>1315.9</v>
      </c>
      <c r="AM60" s="201">
        <f t="shared" si="39"/>
        <v>9634</v>
      </c>
      <c r="AN60" s="201" t="e">
        <f t="shared" si="39"/>
        <v>#DIV/0!</v>
      </c>
      <c r="AO60" s="201">
        <v>0</v>
      </c>
      <c r="AP60" s="201">
        <f t="shared" si="39"/>
        <v>0</v>
      </c>
      <c r="AQ60" s="201">
        <f t="shared" si="39"/>
        <v>0</v>
      </c>
      <c r="AR60" s="201">
        <f t="shared" si="39"/>
        <v>4600</v>
      </c>
      <c r="AS60" s="201">
        <f t="shared" si="39"/>
        <v>4156.8</v>
      </c>
      <c r="AT60" s="201">
        <f t="shared" si="39"/>
        <v>443.2</v>
      </c>
      <c r="AU60" s="201">
        <f t="shared" si="39"/>
        <v>0</v>
      </c>
      <c r="AV60" s="201">
        <f t="shared" si="39"/>
        <v>0</v>
      </c>
      <c r="AW60" s="201">
        <f t="shared" si="39"/>
        <v>0</v>
      </c>
      <c r="AX60" s="201">
        <f t="shared" si="39"/>
        <v>0</v>
      </c>
      <c r="AY60" s="201">
        <f t="shared" si="39"/>
        <v>0</v>
      </c>
      <c r="AZ60" s="201">
        <f t="shared" si="39"/>
        <v>0</v>
      </c>
      <c r="BA60" s="201">
        <f t="shared" si="39"/>
        <v>0</v>
      </c>
      <c r="BB60" s="201">
        <f t="shared" si="39"/>
        <v>45595.2</v>
      </c>
      <c r="BC60" s="201">
        <f t="shared" si="39"/>
        <v>0</v>
      </c>
      <c r="BD60" s="201">
        <f t="shared" si="39"/>
        <v>0</v>
      </c>
      <c r="BE60" s="159">
        <f t="shared" si="32"/>
        <v>992.9</v>
      </c>
      <c r="BF60" s="159">
        <f t="shared" si="33"/>
        <v>5.2</v>
      </c>
      <c r="BG60" s="159">
        <f t="shared" si="34"/>
        <v>998.1</v>
      </c>
      <c r="BH60" s="201">
        <f t="shared" si="39"/>
        <v>0</v>
      </c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  <c r="CM60" s="157"/>
      <c r="CN60" s="157"/>
      <c r="CO60" s="157"/>
      <c r="CP60" s="157"/>
      <c r="CQ60" s="157"/>
      <c r="CR60" s="157"/>
      <c r="CS60" s="157"/>
      <c r="CT60" s="157"/>
      <c r="CU60" s="157"/>
      <c r="CV60" s="157"/>
      <c r="CW60" s="157"/>
      <c r="CX60" s="157"/>
      <c r="CY60" s="157"/>
      <c r="CZ60" s="157"/>
      <c r="DA60" s="157"/>
    </row>
    <row r="61" spans="1:105" ht="12.75">
      <c r="A61" s="180"/>
      <c r="B61" s="180"/>
      <c r="C61" s="180"/>
      <c r="D61" s="180"/>
      <c r="E61" s="180"/>
      <c r="F61" s="203"/>
      <c r="G61" s="203"/>
      <c r="H61" s="180"/>
      <c r="I61" s="180"/>
      <c r="J61" s="180"/>
      <c r="K61" s="180"/>
      <c r="L61" s="180"/>
      <c r="M61" s="180"/>
      <c r="N61" s="180"/>
      <c r="O61" s="180"/>
      <c r="P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  <c r="AE61" s="180"/>
      <c r="AF61" s="180"/>
      <c r="AG61" s="180"/>
      <c r="AH61" s="204"/>
      <c r="AI61" s="204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  <c r="CM61" s="157"/>
      <c r="CN61" s="157"/>
      <c r="CO61" s="157"/>
      <c r="CP61" s="157"/>
      <c r="CQ61" s="157"/>
      <c r="CR61" s="157"/>
      <c r="CS61" s="157"/>
      <c r="CT61" s="157"/>
      <c r="CU61" s="157"/>
      <c r="CV61" s="157"/>
      <c r="CW61" s="157"/>
      <c r="CX61" s="157"/>
      <c r="CY61" s="157"/>
      <c r="CZ61" s="157"/>
      <c r="DA61" s="157"/>
    </row>
    <row r="62" spans="1:105" ht="12.75">
      <c r="A62" s="212" t="s">
        <v>97</v>
      </c>
      <c r="B62" s="212"/>
      <c r="C62" s="212"/>
      <c r="D62" s="212"/>
      <c r="E62" s="264"/>
      <c r="F62" s="265"/>
      <c r="G62" s="264"/>
      <c r="H62" s="212"/>
      <c r="I62" s="212"/>
      <c r="J62" s="264"/>
      <c r="K62" s="212"/>
      <c r="L62" s="212"/>
      <c r="M62" s="212"/>
      <c r="N62" s="212"/>
      <c r="O62" s="212"/>
      <c r="P62" s="212"/>
      <c r="Q62" s="212"/>
      <c r="R62" s="212"/>
      <c r="S62" s="212"/>
      <c r="T62" s="180"/>
      <c r="U62" s="180"/>
      <c r="V62" s="180"/>
      <c r="W62" s="180"/>
      <c r="X62" s="180"/>
      <c r="Y62" s="180"/>
      <c r="Z62" s="180"/>
      <c r="AA62" s="180"/>
      <c r="AB62" s="266"/>
      <c r="AC62" s="180"/>
      <c r="AD62" s="180"/>
      <c r="AE62" s="180"/>
      <c r="AF62" s="180"/>
      <c r="AG62" s="180"/>
      <c r="AH62" s="204"/>
      <c r="AI62" s="204"/>
      <c r="AJ62" s="157"/>
      <c r="AK62" s="157"/>
      <c r="AL62" s="157"/>
      <c r="AM62" s="157"/>
      <c r="AN62" s="157"/>
      <c r="AO62" s="157"/>
      <c r="AP62" s="157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  <c r="CM62" s="157"/>
      <c r="CN62" s="157"/>
      <c r="CO62" s="157"/>
      <c r="CP62" s="157"/>
      <c r="CQ62" s="157"/>
      <c r="CR62" s="157"/>
      <c r="CS62" s="157"/>
      <c r="CT62" s="157"/>
      <c r="CU62" s="157"/>
      <c r="CV62" s="157"/>
      <c r="CW62" s="157"/>
      <c r="CX62" s="157"/>
      <c r="CY62" s="157"/>
      <c r="CZ62" s="157"/>
      <c r="DA62" s="157"/>
    </row>
    <row r="63" spans="1:105" ht="46.5" customHeight="1">
      <c r="A63" s="267"/>
      <c r="B63" s="267"/>
      <c r="C63" s="267"/>
      <c r="D63" s="267"/>
      <c r="E63" s="267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268"/>
      <c r="AI63" s="268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  <c r="CM63" s="157"/>
      <c r="CN63" s="157"/>
      <c r="CO63" s="157"/>
      <c r="CP63" s="157"/>
      <c r="CQ63" s="157"/>
      <c r="CR63" s="157"/>
      <c r="CS63" s="157"/>
      <c r="CT63" s="157"/>
      <c r="CU63" s="157"/>
      <c r="CV63" s="157"/>
      <c r="CW63" s="157"/>
      <c r="CX63" s="157"/>
      <c r="CY63" s="157"/>
      <c r="CZ63" s="157"/>
      <c r="DA63" s="157"/>
    </row>
    <row r="64" spans="1:105" ht="12.75">
      <c r="A64" s="180"/>
      <c r="B64" s="180"/>
      <c r="C64" s="180"/>
      <c r="D64" s="180"/>
      <c r="E64" s="180"/>
      <c r="F64" s="180"/>
      <c r="G64" s="269"/>
      <c r="H64" s="180"/>
      <c r="I64" s="180"/>
      <c r="J64" s="180"/>
      <c r="K64" s="180"/>
      <c r="L64" s="180"/>
      <c r="M64" s="180"/>
      <c r="N64" s="180"/>
      <c r="O64" s="180"/>
      <c r="P64" s="180"/>
      <c r="R64" s="180"/>
      <c r="S64" s="180"/>
      <c r="T64" s="269"/>
      <c r="U64" s="180"/>
      <c r="V64" s="180"/>
      <c r="W64" s="180"/>
      <c r="X64" s="180"/>
      <c r="Y64" s="180"/>
      <c r="Z64" s="180"/>
      <c r="AA64" s="180"/>
      <c r="AB64" s="180"/>
      <c r="AC64" s="269"/>
      <c r="AD64" s="180"/>
      <c r="AE64" s="180"/>
      <c r="AF64" s="180"/>
      <c r="AG64" s="180"/>
      <c r="AH64" s="204"/>
      <c r="AI64" s="204"/>
      <c r="AJ64" s="157"/>
      <c r="AK64" s="157"/>
      <c r="AL64" s="157"/>
      <c r="AM64" s="157"/>
      <c r="AN64" s="157"/>
      <c r="AO64" s="269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  <c r="CM64" s="157"/>
      <c r="CN64" s="157"/>
      <c r="CO64" s="157"/>
      <c r="CP64" s="157"/>
      <c r="CQ64" s="157"/>
      <c r="CR64" s="157"/>
      <c r="CS64" s="157"/>
      <c r="CT64" s="157"/>
      <c r="CU64" s="157"/>
      <c r="CV64" s="157"/>
      <c r="CW64" s="157"/>
      <c r="CX64" s="157"/>
      <c r="CY64" s="157"/>
      <c r="CZ64" s="157"/>
      <c r="DA64" s="157"/>
    </row>
    <row r="65" spans="1:105" ht="15.75">
      <c r="A65" s="270"/>
      <c r="B65" s="270"/>
      <c r="C65" s="271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  <c r="AE65" s="180"/>
      <c r="AF65" s="180"/>
      <c r="AG65" s="180"/>
      <c r="AH65" s="180"/>
      <c r="AI65" s="180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  <c r="CM65" s="157"/>
      <c r="CN65" s="157"/>
      <c r="CO65" s="157"/>
      <c r="CP65" s="157"/>
      <c r="CQ65" s="157"/>
      <c r="CR65" s="157"/>
      <c r="CS65" s="157"/>
      <c r="CT65" s="157"/>
      <c r="CU65" s="157"/>
      <c r="CV65" s="157"/>
      <c r="CW65" s="157"/>
      <c r="CX65" s="157"/>
      <c r="CY65" s="157"/>
      <c r="CZ65" s="157"/>
      <c r="DA65" s="157"/>
    </row>
    <row r="66" spans="1:105" ht="12.75">
      <c r="A66" s="180"/>
      <c r="B66" s="180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7"/>
      <c r="CT66" s="157"/>
      <c r="CU66" s="157"/>
      <c r="CV66" s="157"/>
      <c r="CW66" s="157"/>
      <c r="CX66" s="157"/>
      <c r="CY66" s="157"/>
      <c r="CZ66" s="157"/>
      <c r="DA66" s="157"/>
    </row>
    <row r="67" spans="1:105" ht="12.7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  <c r="AG67" s="180"/>
      <c r="AH67" s="180"/>
      <c r="AI67" s="180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  <c r="CM67" s="157"/>
      <c r="CN67" s="157"/>
      <c r="CO67" s="157"/>
      <c r="CP67" s="157"/>
      <c r="CQ67" s="157"/>
      <c r="CR67" s="157"/>
      <c r="CS67" s="157"/>
      <c r="CT67" s="157"/>
      <c r="CU67" s="157"/>
      <c r="CV67" s="157"/>
      <c r="CW67" s="157"/>
      <c r="CX67" s="157"/>
      <c r="CY67" s="157"/>
      <c r="CZ67" s="157"/>
      <c r="DA67" s="157"/>
    </row>
    <row r="68" spans="1:105" ht="12.75">
      <c r="A68" s="180"/>
      <c r="B68" s="180"/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  <c r="CX68" s="157"/>
      <c r="CY68" s="157"/>
      <c r="CZ68" s="157"/>
      <c r="DA68" s="157"/>
    </row>
    <row r="69" spans="1:105" ht="12.75">
      <c r="A69" s="180"/>
      <c r="B69" s="180"/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  <c r="CX69" s="157"/>
      <c r="CY69" s="157"/>
      <c r="CZ69" s="157"/>
      <c r="DA69" s="157"/>
    </row>
    <row r="70" spans="1:105" ht="12.75">
      <c r="A70" s="180"/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  <c r="CX70" s="157"/>
      <c r="CY70" s="157"/>
      <c r="CZ70" s="157"/>
      <c r="DA70" s="157"/>
    </row>
    <row r="71" spans="1:105" ht="12.75">
      <c r="A71" s="180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  <c r="CX71" s="157"/>
      <c r="CY71" s="157"/>
      <c r="CZ71" s="157"/>
      <c r="DA71" s="157"/>
    </row>
    <row r="72" spans="1:105" ht="12.75">
      <c r="A72" s="180"/>
      <c r="B72" s="180"/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  <c r="CX72" s="157"/>
      <c r="CY72" s="157"/>
      <c r="CZ72" s="157"/>
      <c r="DA72" s="157"/>
    </row>
    <row r="73" spans="1:105" ht="12.75">
      <c r="A73" s="180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  <c r="CM73" s="157"/>
      <c r="CN73" s="157"/>
      <c r="CO73" s="157"/>
      <c r="CP73" s="157"/>
      <c r="CQ73" s="157"/>
      <c r="CR73" s="157"/>
      <c r="CS73" s="157"/>
      <c r="CT73" s="157"/>
      <c r="CU73" s="157"/>
      <c r="CV73" s="157"/>
      <c r="CW73" s="157"/>
      <c r="CX73" s="157"/>
      <c r="CY73" s="157"/>
      <c r="CZ73" s="157"/>
      <c r="DA73" s="157"/>
    </row>
    <row r="74" spans="1:105" ht="12.75">
      <c r="A74" s="180"/>
      <c r="B74" s="180"/>
      <c r="C74" s="180"/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  <c r="CM74" s="157"/>
      <c r="CN74" s="157"/>
      <c r="CO74" s="157"/>
      <c r="CP74" s="157"/>
      <c r="CQ74" s="157"/>
      <c r="CR74" s="157"/>
      <c r="CS74" s="157"/>
      <c r="CT74" s="157"/>
      <c r="CU74" s="157"/>
      <c r="CV74" s="157"/>
      <c r="CW74" s="157"/>
      <c r="CX74" s="157"/>
      <c r="CY74" s="157"/>
      <c r="CZ74" s="157"/>
      <c r="DA74" s="157"/>
    </row>
    <row r="75" spans="1:105" ht="12.75">
      <c r="A75" s="180"/>
      <c r="B75" s="180"/>
      <c r="C75" s="180"/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  <c r="CM75" s="157"/>
      <c r="CN75" s="157"/>
      <c r="CO75" s="157"/>
      <c r="CP75" s="157"/>
      <c r="CQ75" s="157"/>
      <c r="CR75" s="157"/>
      <c r="CS75" s="157"/>
      <c r="CT75" s="157"/>
      <c r="CU75" s="157"/>
      <c r="CV75" s="157"/>
      <c r="CW75" s="157"/>
      <c r="CX75" s="157"/>
      <c r="CY75" s="157"/>
      <c r="CZ75" s="157"/>
      <c r="DA75" s="157"/>
    </row>
    <row r="76" spans="1:105" ht="12.75">
      <c r="A76" s="180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  <c r="CM76" s="157"/>
      <c r="CN76" s="157"/>
      <c r="CO76" s="157"/>
      <c r="CP76" s="157"/>
      <c r="CQ76" s="157"/>
      <c r="CR76" s="157"/>
      <c r="CS76" s="157"/>
      <c r="CT76" s="157"/>
      <c r="CU76" s="157"/>
      <c r="CV76" s="157"/>
      <c r="CW76" s="157"/>
      <c r="CX76" s="157"/>
      <c r="CY76" s="157"/>
      <c r="CZ76" s="157"/>
      <c r="DA76" s="157"/>
    </row>
    <row r="77" spans="1:105" ht="12.75">
      <c r="A77" s="180"/>
      <c r="B77" s="180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  <c r="CM77" s="157"/>
      <c r="CN77" s="157"/>
      <c r="CO77" s="157"/>
      <c r="CP77" s="157"/>
      <c r="CQ77" s="157"/>
      <c r="CR77" s="157"/>
      <c r="CS77" s="157"/>
      <c r="CT77" s="157"/>
      <c r="CU77" s="157"/>
      <c r="CV77" s="157"/>
      <c r="CW77" s="157"/>
      <c r="CX77" s="157"/>
      <c r="CY77" s="157"/>
      <c r="CZ77" s="157"/>
      <c r="DA77" s="157"/>
    </row>
    <row r="78" spans="1:105" ht="12.75">
      <c r="A78" s="180"/>
      <c r="B78" s="180"/>
      <c r="C78" s="180"/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</row>
    <row r="79" spans="1:105" ht="12.75">
      <c r="A79" s="180"/>
      <c r="B79" s="180"/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  <c r="CM79" s="157"/>
      <c r="CN79" s="157"/>
      <c r="CO79" s="157"/>
      <c r="CP79" s="157"/>
      <c r="CQ79" s="157"/>
      <c r="CR79" s="157"/>
      <c r="CS79" s="157"/>
      <c r="CT79" s="157"/>
      <c r="CU79" s="157"/>
      <c r="CV79" s="157"/>
      <c r="CW79" s="157"/>
      <c r="CX79" s="157"/>
      <c r="CY79" s="157"/>
      <c r="CZ79" s="157"/>
      <c r="DA79" s="157"/>
    </row>
    <row r="80" spans="1:105" ht="12.75">
      <c r="A80" s="180"/>
      <c r="B80" s="180"/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  <c r="CM80" s="157"/>
      <c r="CN80" s="157"/>
      <c r="CO80" s="157"/>
      <c r="CP80" s="157"/>
      <c r="CQ80" s="157"/>
      <c r="CR80" s="157"/>
      <c r="CS80" s="157"/>
      <c r="CT80" s="157"/>
      <c r="CU80" s="157"/>
      <c r="CV80" s="157"/>
      <c r="CW80" s="157"/>
      <c r="CX80" s="157"/>
      <c r="CY80" s="157"/>
      <c r="CZ80" s="157"/>
      <c r="DA80" s="157"/>
    </row>
    <row r="81" spans="1:105" ht="12.75">
      <c r="A81" s="180"/>
      <c r="B81" s="180"/>
      <c r="C81" s="180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  <c r="CM81" s="157"/>
      <c r="CN81" s="157"/>
      <c r="CO81" s="157"/>
      <c r="CP81" s="157"/>
      <c r="CQ81" s="157"/>
      <c r="CR81" s="157"/>
      <c r="CS81" s="157"/>
      <c r="CT81" s="157"/>
      <c r="CU81" s="157"/>
      <c r="CV81" s="157"/>
      <c r="CW81" s="157"/>
      <c r="CX81" s="157"/>
      <c r="CY81" s="157"/>
      <c r="CZ81" s="157"/>
      <c r="DA81" s="157"/>
    </row>
    <row r="82" spans="1:105" ht="12.75">
      <c r="A82" s="180"/>
      <c r="B82" s="180"/>
      <c r="C82" s="180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</row>
    <row r="83" spans="1:105" ht="12.75">
      <c r="A83" s="180"/>
      <c r="B83" s="180"/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  <c r="CM83" s="157"/>
      <c r="CN83" s="157"/>
      <c r="CO83" s="157"/>
      <c r="CP83" s="157"/>
      <c r="CQ83" s="157"/>
      <c r="CR83" s="157"/>
      <c r="CS83" s="157"/>
      <c r="CT83" s="157"/>
      <c r="CU83" s="157"/>
      <c r="CV83" s="157"/>
      <c r="CW83" s="157"/>
      <c r="CX83" s="157"/>
      <c r="CY83" s="157"/>
      <c r="CZ83" s="157"/>
      <c r="DA83" s="157"/>
    </row>
    <row r="84" spans="1:105" ht="12.75">
      <c r="A84" s="180"/>
      <c r="B84" s="180"/>
      <c r="C84" s="180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  <c r="CM84" s="157"/>
      <c r="CN84" s="157"/>
      <c r="CO84" s="157"/>
      <c r="CP84" s="157"/>
      <c r="CQ84" s="157"/>
      <c r="CR84" s="157"/>
      <c r="CS84" s="157"/>
      <c r="CT84" s="157"/>
      <c r="CU84" s="157"/>
      <c r="CV84" s="157"/>
      <c r="CW84" s="157"/>
      <c r="CX84" s="157"/>
      <c r="CY84" s="157"/>
      <c r="CZ84" s="157"/>
      <c r="DA84" s="157"/>
    </row>
    <row r="85" spans="1:105" ht="12.75">
      <c r="A85" s="180"/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  <c r="CM85" s="157"/>
      <c r="CN85" s="157"/>
      <c r="CO85" s="157"/>
      <c r="CP85" s="157"/>
      <c r="CQ85" s="157"/>
      <c r="CR85" s="157"/>
      <c r="CS85" s="157"/>
      <c r="CT85" s="157"/>
      <c r="CU85" s="157"/>
      <c r="CV85" s="157"/>
      <c r="CW85" s="157"/>
      <c r="CX85" s="157"/>
      <c r="CY85" s="157"/>
      <c r="CZ85" s="157"/>
      <c r="DA85" s="157"/>
    </row>
    <row r="86" spans="1:105" ht="12.75">
      <c r="A86" s="180"/>
      <c r="B86" s="180"/>
      <c r="C86" s="180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  <c r="CM86" s="157"/>
      <c r="CN86" s="157"/>
      <c r="CO86" s="157"/>
      <c r="CP86" s="157"/>
      <c r="CQ86" s="157"/>
      <c r="CR86" s="157"/>
      <c r="CS86" s="157"/>
      <c r="CT86" s="157"/>
      <c r="CU86" s="157"/>
      <c r="CV86" s="157"/>
      <c r="CW86" s="157"/>
      <c r="CX86" s="157"/>
      <c r="CY86" s="157"/>
      <c r="CZ86" s="157"/>
      <c r="DA86" s="157"/>
    </row>
    <row r="87" spans="1:105" ht="12.75">
      <c r="A87" s="180"/>
      <c r="B87" s="180"/>
      <c r="C87" s="180"/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  <c r="AE87" s="180"/>
      <c r="AF87" s="180"/>
      <c r="AG87" s="180"/>
      <c r="AH87" s="180"/>
      <c r="AI87" s="180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  <c r="CM87" s="157"/>
      <c r="CN87" s="157"/>
      <c r="CO87" s="157"/>
      <c r="CP87" s="157"/>
      <c r="CQ87" s="157"/>
      <c r="CR87" s="157"/>
      <c r="CS87" s="157"/>
      <c r="CT87" s="157"/>
      <c r="CU87" s="157"/>
      <c r="CV87" s="157"/>
      <c r="CW87" s="157"/>
      <c r="CX87" s="157"/>
      <c r="CY87" s="157"/>
      <c r="CZ87" s="157"/>
      <c r="DA87" s="157"/>
    </row>
    <row r="88" spans="1:105" ht="12.75">
      <c r="A88" s="180"/>
      <c r="B88" s="180"/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  <c r="CM88" s="157"/>
      <c r="CN88" s="157"/>
      <c r="CO88" s="157"/>
      <c r="CP88" s="157"/>
      <c r="CQ88" s="157"/>
      <c r="CR88" s="157"/>
      <c r="CS88" s="157"/>
      <c r="CT88" s="157"/>
      <c r="CU88" s="157"/>
      <c r="CV88" s="157"/>
      <c r="CW88" s="157"/>
      <c r="CX88" s="157"/>
      <c r="CY88" s="157"/>
      <c r="CZ88" s="157"/>
      <c r="DA88" s="157"/>
    </row>
    <row r="89" spans="1:105" ht="12.75">
      <c r="A89" s="180"/>
      <c r="B89" s="180"/>
      <c r="C89" s="180"/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  <c r="CM89" s="157"/>
      <c r="CN89" s="157"/>
      <c r="CO89" s="157"/>
      <c r="CP89" s="157"/>
      <c r="CQ89" s="157"/>
      <c r="CR89" s="157"/>
      <c r="CS89" s="157"/>
      <c r="CT89" s="157"/>
      <c r="CU89" s="157"/>
      <c r="CV89" s="157"/>
      <c r="CW89" s="157"/>
      <c r="CX89" s="157"/>
      <c r="CY89" s="157"/>
      <c r="CZ89" s="157"/>
      <c r="DA89" s="157"/>
    </row>
    <row r="90" spans="1:105" ht="12.75">
      <c r="A90" s="180"/>
      <c r="B90" s="180"/>
      <c r="C90" s="180"/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  <c r="AE90" s="180"/>
      <c r="AF90" s="180"/>
      <c r="AG90" s="180"/>
      <c r="AH90" s="180"/>
      <c r="AI90" s="180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  <c r="CM90" s="157"/>
      <c r="CN90" s="157"/>
      <c r="CO90" s="157"/>
      <c r="CP90" s="157"/>
      <c r="CQ90" s="157"/>
      <c r="CR90" s="157"/>
      <c r="CS90" s="157"/>
      <c r="CT90" s="157"/>
      <c r="CU90" s="157"/>
      <c r="CV90" s="157"/>
      <c r="CW90" s="157"/>
      <c r="CX90" s="157"/>
      <c r="CY90" s="157"/>
      <c r="CZ90" s="157"/>
      <c r="DA90" s="157"/>
    </row>
    <row r="91" spans="1:105" ht="12.75">
      <c r="A91" s="180"/>
      <c r="B91" s="180"/>
      <c r="C91" s="180"/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  <c r="AE91" s="180"/>
      <c r="AF91" s="180"/>
      <c r="AG91" s="180"/>
      <c r="AH91" s="180"/>
      <c r="AI91" s="180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  <c r="CM91" s="157"/>
      <c r="CN91" s="157"/>
      <c r="CO91" s="157"/>
      <c r="CP91" s="157"/>
      <c r="CQ91" s="157"/>
      <c r="CR91" s="157"/>
      <c r="CS91" s="157"/>
      <c r="CT91" s="157"/>
      <c r="CU91" s="157"/>
      <c r="CV91" s="157"/>
      <c r="CW91" s="157"/>
      <c r="CX91" s="157"/>
      <c r="CY91" s="157"/>
      <c r="CZ91" s="157"/>
      <c r="DA91" s="157"/>
    </row>
    <row r="92" spans="1:105" ht="12.75">
      <c r="A92" s="180"/>
      <c r="B92" s="180"/>
      <c r="C92" s="180"/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  <c r="AE92" s="180"/>
      <c r="AF92" s="180"/>
      <c r="AG92" s="180"/>
      <c r="AH92" s="180"/>
      <c r="AI92" s="180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  <c r="CM92" s="157"/>
      <c r="CN92" s="157"/>
      <c r="CO92" s="157"/>
      <c r="CP92" s="157"/>
      <c r="CQ92" s="157"/>
      <c r="CR92" s="157"/>
      <c r="CS92" s="157"/>
      <c r="CT92" s="157"/>
      <c r="CU92" s="157"/>
      <c r="CV92" s="157"/>
      <c r="CW92" s="157"/>
      <c r="CX92" s="157"/>
      <c r="CY92" s="157"/>
      <c r="CZ92" s="157"/>
      <c r="DA92" s="157"/>
    </row>
    <row r="93" spans="1:105" ht="12.75">
      <c r="A93" s="180"/>
      <c r="B93" s="180"/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80"/>
      <c r="AF93" s="180"/>
      <c r="AG93" s="180"/>
      <c r="AH93" s="180"/>
      <c r="AI93" s="180"/>
      <c r="AJ93" s="157"/>
      <c r="AK93" s="157"/>
      <c r="AL93" s="157"/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  <c r="BY93" s="157"/>
      <c r="BZ93" s="157"/>
      <c r="CA93" s="157"/>
      <c r="CB93" s="157"/>
      <c r="CC93" s="157"/>
      <c r="CD93" s="157"/>
      <c r="CE93" s="157"/>
      <c r="CF93" s="157"/>
      <c r="CG93" s="157"/>
      <c r="CH93" s="157"/>
      <c r="CI93" s="157"/>
      <c r="CJ93" s="157"/>
      <c r="CK93" s="157"/>
      <c r="CL93" s="157"/>
      <c r="CM93" s="157"/>
      <c r="CN93" s="157"/>
      <c r="CO93" s="157"/>
      <c r="CP93" s="157"/>
      <c r="CQ93" s="157"/>
      <c r="CR93" s="157"/>
      <c r="CS93" s="157"/>
      <c r="CT93" s="157"/>
      <c r="CU93" s="157"/>
      <c r="CV93" s="157"/>
      <c r="CW93" s="157"/>
      <c r="CX93" s="157"/>
      <c r="CY93" s="157"/>
      <c r="CZ93" s="157"/>
      <c r="DA93" s="157"/>
    </row>
    <row r="94" spans="1:105" ht="12.75">
      <c r="A94" s="180"/>
      <c r="B94" s="180"/>
      <c r="C94" s="180"/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  <c r="AE94" s="180"/>
      <c r="AF94" s="180"/>
      <c r="AG94" s="180"/>
      <c r="AH94" s="180"/>
      <c r="AI94" s="180"/>
      <c r="AJ94" s="157"/>
      <c r="AK94" s="157"/>
      <c r="AL94" s="157"/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  <c r="BY94" s="157"/>
      <c r="BZ94" s="157"/>
      <c r="CA94" s="157"/>
      <c r="CB94" s="157"/>
      <c r="CC94" s="157"/>
      <c r="CD94" s="157"/>
      <c r="CE94" s="157"/>
      <c r="CF94" s="157"/>
      <c r="CG94" s="157"/>
      <c r="CH94" s="157"/>
      <c r="CI94" s="157"/>
      <c r="CJ94" s="157"/>
      <c r="CK94" s="157"/>
      <c r="CL94" s="157"/>
      <c r="CM94" s="157"/>
      <c r="CN94" s="157"/>
      <c r="CO94" s="157"/>
      <c r="CP94" s="157"/>
      <c r="CQ94" s="157"/>
      <c r="CR94" s="157"/>
      <c r="CS94" s="157"/>
      <c r="CT94" s="157"/>
      <c r="CU94" s="157"/>
      <c r="CV94" s="157"/>
      <c r="CW94" s="157"/>
      <c r="CX94" s="157"/>
      <c r="CY94" s="157"/>
      <c r="CZ94" s="157"/>
      <c r="DA94" s="157"/>
    </row>
    <row r="95" spans="1:105" ht="12.75">
      <c r="A95" s="180"/>
      <c r="B95" s="180"/>
      <c r="C95" s="180"/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  <c r="AE95" s="180"/>
      <c r="AF95" s="180"/>
      <c r="AG95" s="180"/>
      <c r="AH95" s="180"/>
      <c r="AI95" s="180"/>
      <c r="AJ95" s="157"/>
      <c r="AK95" s="157"/>
      <c r="AL95" s="157"/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  <c r="BY95" s="157"/>
      <c r="BZ95" s="157"/>
      <c r="CA95" s="157"/>
      <c r="CB95" s="157"/>
      <c r="CC95" s="157"/>
      <c r="CD95" s="157"/>
      <c r="CE95" s="157"/>
      <c r="CF95" s="157"/>
      <c r="CG95" s="157"/>
      <c r="CH95" s="157"/>
      <c r="CI95" s="157"/>
      <c r="CJ95" s="157"/>
      <c r="CK95" s="157"/>
      <c r="CL95" s="157"/>
      <c r="CM95" s="157"/>
      <c r="CN95" s="157"/>
      <c r="CO95" s="157"/>
      <c r="CP95" s="157"/>
      <c r="CQ95" s="157"/>
      <c r="CR95" s="157"/>
      <c r="CS95" s="157"/>
      <c r="CT95" s="157"/>
      <c r="CU95" s="157"/>
      <c r="CV95" s="157"/>
      <c r="CW95" s="157"/>
      <c r="CX95" s="157"/>
      <c r="CY95" s="157"/>
      <c r="CZ95" s="157"/>
      <c r="DA95" s="157"/>
    </row>
    <row r="96" spans="1:105" ht="12.75">
      <c r="A96" s="180"/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  <c r="AE96" s="180"/>
      <c r="AF96" s="180"/>
      <c r="AG96" s="180"/>
      <c r="AH96" s="180"/>
      <c r="AI96" s="180"/>
      <c r="AJ96" s="157"/>
      <c r="AK96" s="157"/>
      <c r="AL96" s="157"/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  <c r="BY96" s="157"/>
      <c r="BZ96" s="157"/>
      <c r="CA96" s="157"/>
      <c r="CB96" s="157"/>
      <c r="CC96" s="157"/>
      <c r="CD96" s="157"/>
      <c r="CE96" s="157"/>
      <c r="CF96" s="157"/>
      <c r="CG96" s="157"/>
      <c r="CH96" s="157"/>
      <c r="CI96" s="157"/>
      <c r="CJ96" s="157"/>
      <c r="CK96" s="157"/>
      <c r="CL96" s="157"/>
      <c r="CM96" s="157"/>
      <c r="CN96" s="157"/>
      <c r="CO96" s="157"/>
      <c r="CP96" s="157"/>
      <c r="CQ96" s="157"/>
      <c r="CR96" s="157"/>
      <c r="CS96" s="157"/>
      <c r="CT96" s="157"/>
      <c r="CU96" s="157"/>
      <c r="CV96" s="157"/>
      <c r="CW96" s="157"/>
      <c r="CX96" s="157"/>
      <c r="CY96" s="157"/>
      <c r="CZ96" s="157"/>
      <c r="DA96" s="157"/>
    </row>
    <row r="97" spans="1:105" ht="12.75">
      <c r="A97" s="180"/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57"/>
      <c r="AK97" s="157"/>
      <c r="AL97" s="157"/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  <c r="BY97" s="157"/>
      <c r="BZ97" s="157"/>
      <c r="CA97" s="157"/>
      <c r="CB97" s="157"/>
      <c r="CC97" s="157"/>
      <c r="CD97" s="157"/>
      <c r="CE97" s="157"/>
      <c r="CF97" s="157"/>
      <c r="CG97" s="157"/>
      <c r="CH97" s="157"/>
      <c r="CI97" s="157"/>
      <c r="CJ97" s="157"/>
      <c r="CK97" s="157"/>
      <c r="CL97" s="157"/>
      <c r="CM97" s="157"/>
      <c r="CN97" s="157"/>
      <c r="CO97" s="157"/>
      <c r="CP97" s="157"/>
      <c r="CQ97" s="157"/>
      <c r="CR97" s="157"/>
      <c r="CS97" s="157"/>
      <c r="CT97" s="157"/>
      <c r="CU97" s="157"/>
      <c r="CV97" s="157"/>
      <c r="CW97" s="157"/>
      <c r="CX97" s="157"/>
      <c r="CY97" s="157"/>
      <c r="CZ97" s="157"/>
      <c r="DA97" s="157"/>
    </row>
    <row r="98" spans="1:105" ht="12.75">
      <c r="A98" s="180"/>
      <c r="B98" s="180"/>
      <c r="C98" s="180"/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  <c r="AE98" s="180"/>
      <c r="AF98" s="180"/>
      <c r="AG98" s="180"/>
      <c r="AH98" s="180"/>
      <c r="AI98" s="180"/>
      <c r="AJ98" s="157"/>
      <c r="AK98" s="157"/>
      <c r="AL98" s="157"/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  <c r="BY98" s="157"/>
      <c r="BZ98" s="157"/>
      <c r="CA98" s="157"/>
      <c r="CB98" s="157"/>
      <c r="CC98" s="157"/>
      <c r="CD98" s="157"/>
      <c r="CE98" s="157"/>
      <c r="CF98" s="157"/>
      <c r="CG98" s="157"/>
      <c r="CH98" s="157"/>
      <c r="CI98" s="157"/>
      <c r="CJ98" s="157"/>
      <c r="CK98" s="157"/>
      <c r="CL98" s="157"/>
      <c r="CM98" s="157"/>
      <c r="CN98" s="157"/>
      <c r="CO98" s="157"/>
      <c r="CP98" s="157"/>
      <c r="CQ98" s="157"/>
      <c r="CR98" s="157"/>
      <c r="CS98" s="157"/>
      <c r="CT98" s="157"/>
      <c r="CU98" s="157"/>
      <c r="CV98" s="157"/>
      <c r="CW98" s="157"/>
      <c r="CX98" s="157"/>
      <c r="CY98" s="157"/>
      <c r="CZ98" s="157"/>
      <c r="DA98" s="157"/>
    </row>
    <row r="99" spans="1:105" ht="12.75">
      <c r="A99" s="180"/>
      <c r="B99" s="180"/>
      <c r="C99" s="180"/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  <c r="AE99" s="180"/>
      <c r="AF99" s="180"/>
      <c r="AG99" s="180"/>
      <c r="AH99" s="180"/>
      <c r="AI99" s="180"/>
      <c r="AJ99" s="157"/>
      <c r="AK99" s="157"/>
      <c r="AL99" s="157"/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  <c r="BY99" s="157"/>
      <c r="BZ99" s="157"/>
      <c r="CA99" s="157"/>
      <c r="CB99" s="157"/>
      <c r="CC99" s="157"/>
      <c r="CD99" s="157"/>
      <c r="CE99" s="157"/>
      <c r="CF99" s="157"/>
      <c r="CG99" s="157"/>
      <c r="CH99" s="157"/>
      <c r="CI99" s="157"/>
      <c r="CJ99" s="157"/>
      <c r="CK99" s="157"/>
      <c r="CL99" s="157"/>
      <c r="CM99" s="157"/>
      <c r="CN99" s="157"/>
      <c r="CO99" s="157"/>
      <c r="CP99" s="157"/>
      <c r="CQ99" s="157"/>
      <c r="CR99" s="157"/>
      <c r="CS99" s="157"/>
      <c r="CT99" s="157"/>
      <c r="CU99" s="157"/>
      <c r="CV99" s="157"/>
      <c r="CW99" s="157"/>
      <c r="CX99" s="157"/>
      <c r="CY99" s="157"/>
      <c r="CZ99" s="157"/>
      <c r="DA99" s="157"/>
    </row>
    <row r="100" spans="1:105" ht="12.75">
      <c r="A100" s="180"/>
      <c r="B100" s="180"/>
      <c r="C100" s="180"/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  <c r="AE100" s="180"/>
      <c r="AF100" s="180"/>
      <c r="AG100" s="180"/>
      <c r="AH100" s="180"/>
      <c r="AI100" s="180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7"/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7"/>
      <c r="CT100" s="157"/>
      <c r="CU100" s="157"/>
      <c r="CV100" s="157"/>
      <c r="CW100" s="157"/>
      <c r="CX100" s="157"/>
      <c r="CY100" s="157"/>
      <c r="CZ100" s="157"/>
      <c r="DA100" s="157"/>
    </row>
    <row r="101" spans="1:105" ht="12.75">
      <c r="A101" s="180"/>
      <c r="B101" s="180"/>
      <c r="C101" s="180"/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57"/>
      <c r="AK101" s="157"/>
      <c r="AL101" s="157"/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  <c r="BY101" s="157"/>
      <c r="BZ101" s="157"/>
      <c r="CA101" s="157"/>
      <c r="CB101" s="157"/>
      <c r="CC101" s="157"/>
      <c r="CD101" s="157"/>
      <c r="CE101" s="157"/>
      <c r="CF101" s="157"/>
      <c r="CG101" s="157"/>
      <c r="CH101" s="157"/>
      <c r="CI101" s="157"/>
      <c r="CJ101" s="157"/>
      <c r="CK101" s="157"/>
      <c r="CL101" s="157"/>
      <c r="CM101" s="157"/>
      <c r="CN101" s="157"/>
      <c r="CO101" s="157"/>
      <c r="CP101" s="157"/>
      <c r="CQ101" s="157"/>
      <c r="CR101" s="157"/>
      <c r="CS101" s="157"/>
      <c r="CT101" s="157"/>
      <c r="CU101" s="157"/>
      <c r="CV101" s="157"/>
      <c r="CW101" s="157"/>
      <c r="CX101" s="157"/>
      <c r="CY101" s="157"/>
      <c r="CZ101" s="157"/>
      <c r="DA101" s="157"/>
    </row>
    <row r="102" spans="1:105" ht="12.75">
      <c r="A102" s="180"/>
      <c r="B102" s="180"/>
      <c r="C102" s="180"/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57"/>
      <c r="AK102" s="157"/>
      <c r="AL102" s="157"/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  <c r="BY102" s="157"/>
      <c r="BZ102" s="157"/>
      <c r="CA102" s="157"/>
      <c r="CB102" s="157"/>
      <c r="CC102" s="157"/>
      <c r="CD102" s="157"/>
      <c r="CE102" s="157"/>
      <c r="CF102" s="157"/>
      <c r="CG102" s="157"/>
      <c r="CH102" s="157"/>
      <c r="CI102" s="157"/>
      <c r="CJ102" s="157"/>
      <c r="CK102" s="157"/>
      <c r="CL102" s="157"/>
      <c r="CM102" s="157"/>
      <c r="CN102" s="157"/>
      <c r="CO102" s="157"/>
      <c r="CP102" s="157"/>
      <c r="CQ102" s="157"/>
      <c r="CR102" s="157"/>
      <c r="CS102" s="157"/>
      <c r="CT102" s="157"/>
      <c r="CU102" s="157"/>
      <c r="CV102" s="157"/>
      <c r="CW102" s="157"/>
      <c r="CX102" s="157"/>
      <c r="CY102" s="157"/>
      <c r="CZ102" s="157"/>
      <c r="DA102" s="157"/>
    </row>
    <row r="103" spans="1:105" ht="12.75">
      <c r="A103" s="180"/>
      <c r="B103" s="180"/>
      <c r="C103" s="180"/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  <c r="AE103" s="180"/>
      <c r="AF103" s="180"/>
      <c r="AG103" s="180"/>
      <c r="AH103" s="180"/>
      <c r="AI103" s="180"/>
      <c r="AJ103" s="157"/>
      <c r="AK103" s="157"/>
      <c r="AL103" s="157"/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  <c r="BY103" s="157"/>
      <c r="BZ103" s="157"/>
      <c r="CA103" s="157"/>
      <c r="CB103" s="157"/>
      <c r="CC103" s="157"/>
      <c r="CD103" s="157"/>
      <c r="CE103" s="157"/>
      <c r="CF103" s="157"/>
      <c r="CG103" s="157"/>
      <c r="CH103" s="157"/>
      <c r="CI103" s="157"/>
      <c r="CJ103" s="157"/>
      <c r="CK103" s="157"/>
      <c r="CL103" s="157"/>
      <c r="CM103" s="157"/>
      <c r="CN103" s="157"/>
      <c r="CO103" s="157"/>
      <c r="CP103" s="157"/>
      <c r="CQ103" s="157"/>
      <c r="CR103" s="157"/>
      <c r="CS103" s="157"/>
      <c r="CT103" s="157"/>
      <c r="CU103" s="157"/>
      <c r="CV103" s="157"/>
      <c r="CW103" s="157"/>
      <c r="CX103" s="157"/>
      <c r="CY103" s="157"/>
      <c r="CZ103" s="157"/>
      <c r="DA103" s="157"/>
    </row>
    <row r="104" spans="1:105" ht="12.75">
      <c r="A104" s="180"/>
      <c r="B104" s="180"/>
      <c r="C104" s="180"/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  <c r="AE104" s="180"/>
      <c r="AF104" s="180"/>
      <c r="AG104" s="180"/>
      <c r="AH104" s="180"/>
      <c r="AI104" s="180"/>
      <c r="AJ104" s="157"/>
      <c r="AK104" s="157"/>
      <c r="AL104" s="157"/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  <c r="BY104" s="157"/>
      <c r="BZ104" s="157"/>
      <c r="CA104" s="157"/>
      <c r="CB104" s="157"/>
      <c r="CC104" s="157"/>
      <c r="CD104" s="157"/>
      <c r="CE104" s="157"/>
      <c r="CF104" s="157"/>
      <c r="CG104" s="157"/>
      <c r="CH104" s="157"/>
      <c r="CI104" s="157"/>
      <c r="CJ104" s="157"/>
      <c r="CK104" s="157"/>
      <c r="CL104" s="157"/>
      <c r="CM104" s="157"/>
      <c r="CN104" s="157"/>
      <c r="CO104" s="157"/>
      <c r="CP104" s="157"/>
      <c r="CQ104" s="157"/>
      <c r="CR104" s="157"/>
      <c r="CS104" s="157"/>
      <c r="CT104" s="157"/>
      <c r="CU104" s="157"/>
      <c r="CV104" s="157"/>
      <c r="CW104" s="157"/>
      <c r="CX104" s="157"/>
      <c r="CY104" s="157"/>
      <c r="CZ104" s="157"/>
      <c r="DA104" s="157"/>
    </row>
    <row r="105" spans="1:105" ht="12.75">
      <c r="A105" s="180"/>
      <c r="B105" s="180"/>
      <c r="C105" s="180"/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57"/>
      <c r="AK105" s="157"/>
      <c r="AL105" s="157"/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  <c r="BY105" s="157"/>
      <c r="BZ105" s="157"/>
      <c r="CA105" s="157"/>
      <c r="CB105" s="157"/>
      <c r="CC105" s="157"/>
      <c r="CD105" s="157"/>
      <c r="CE105" s="157"/>
      <c r="CF105" s="157"/>
      <c r="CG105" s="157"/>
      <c r="CH105" s="157"/>
      <c r="CI105" s="157"/>
      <c r="CJ105" s="157"/>
      <c r="CK105" s="157"/>
      <c r="CL105" s="157"/>
      <c r="CM105" s="157"/>
      <c r="CN105" s="157"/>
      <c r="CO105" s="157"/>
      <c r="CP105" s="157"/>
      <c r="CQ105" s="157"/>
      <c r="CR105" s="157"/>
      <c r="CS105" s="157"/>
      <c r="CT105" s="157"/>
      <c r="CU105" s="157"/>
      <c r="CV105" s="157"/>
      <c r="CW105" s="157"/>
      <c r="CX105" s="157"/>
      <c r="CY105" s="157"/>
      <c r="CZ105" s="157"/>
      <c r="DA105" s="157"/>
    </row>
    <row r="106" spans="1:105" ht="12.75">
      <c r="A106" s="180"/>
      <c r="B106" s="180"/>
      <c r="C106" s="180"/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57"/>
      <c r="AK106" s="157"/>
      <c r="AL106" s="157"/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  <c r="BY106" s="157"/>
      <c r="BZ106" s="157"/>
      <c r="CA106" s="157"/>
      <c r="CB106" s="157"/>
      <c r="CC106" s="157"/>
      <c r="CD106" s="157"/>
      <c r="CE106" s="157"/>
      <c r="CF106" s="157"/>
      <c r="CG106" s="157"/>
      <c r="CH106" s="157"/>
      <c r="CI106" s="157"/>
      <c r="CJ106" s="157"/>
      <c r="CK106" s="157"/>
      <c r="CL106" s="157"/>
      <c r="CM106" s="157"/>
      <c r="CN106" s="157"/>
      <c r="CO106" s="157"/>
      <c r="CP106" s="157"/>
      <c r="CQ106" s="157"/>
      <c r="CR106" s="157"/>
      <c r="CS106" s="157"/>
      <c r="CT106" s="157"/>
      <c r="CU106" s="157"/>
      <c r="CV106" s="157"/>
      <c r="CW106" s="157"/>
      <c r="CX106" s="157"/>
      <c r="CY106" s="157"/>
      <c r="CZ106" s="157"/>
      <c r="DA106" s="157"/>
    </row>
    <row r="107" spans="1:105" ht="12.75">
      <c r="A107" s="180"/>
      <c r="B107" s="180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  <c r="AE107" s="180"/>
      <c r="AF107" s="180"/>
      <c r="AG107" s="180"/>
      <c r="AH107" s="180"/>
      <c r="AI107" s="180"/>
      <c r="AJ107" s="157"/>
      <c r="AK107" s="157"/>
      <c r="AL107" s="157"/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  <c r="BY107" s="157"/>
      <c r="BZ107" s="157"/>
      <c r="CA107" s="157"/>
      <c r="CB107" s="157"/>
      <c r="CC107" s="157"/>
      <c r="CD107" s="157"/>
      <c r="CE107" s="157"/>
      <c r="CF107" s="157"/>
      <c r="CG107" s="157"/>
      <c r="CH107" s="157"/>
      <c r="CI107" s="157"/>
      <c r="CJ107" s="157"/>
      <c r="CK107" s="157"/>
      <c r="CL107" s="157"/>
      <c r="CM107" s="157"/>
      <c r="CN107" s="157"/>
      <c r="CO107" s="157"/>
      <c r="CP107" s="157"/>
      <c r="CQ107" s="157"/>
      <c r="CR107" s="157"/>
      <c r="CS107" s="157"/>
      <c r="CT107" s="157"/>
      <c r="CU107" s="157"/>
      <c r="CV107" s="157"/>
      <c r="CW107" s="157"/>
      <c r="CX107" s="157"/>
      <c r="CY107" s="157"/>
      <c r="CZ107" s="157"/>
      <c r="DA107" s="157"/>
    </row>
    <row r="108" spans="1:105" ht="12.75">
      <c r="A108" s="180"/>
      <c r="B108" s="180"/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  <c r="AE108" s="180"/>
      <c r="AF108" s="180"/>
      <c r="AG108" s="180"/>
      <c r="AH108" s="180"/>
      <c r="AI108" s="180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  <c r="BY108" s="157"/>
      <c r="BZ108" s="157"/>
      <c r="CA108" s="157"/>
      <c r="CB108" s="157"/>
      <c r="CC108" s="157"/>
      <c r="CD108" s="157"/>
      <c r="CE108" s="157"/>
      <c r="CF108" s="157"/>
      <c r="CG108" s="157"/>
      <c r="CH108" s="157"/>
      <c r="CI108" s="157"/>
      <c r="CJ108" s="157"/>
      <c r="CK108" s="157"/>
      <c r="CL108" s="157"/>
      <c r="CM108" s="157"/>
      <c r="CN108" s="157"/>
      <c r="CO108" s="157"/>
      <c r="CP108" s="157"/>
      <c r="CQ108" s="157"/>
      <c r="CR108" s="157"/>
      <c r="CS108" s="157"/>
      <c r="CT108" s="157"/>
      <c r="CU108" s="157"/>
      <c r="CV108" s="157"/>
      <c r="CW108" s="157"/>
      <c r="CX108" s="157"/>
      <c r="CY108" s="157"/>
      <c r="CZ108" s="157"/>
      <c r="DA108" s="157"/>
    </row>
    <row r="109" spans="1:105" ht="12.75">
      <c r="A109" s="180"/>
      <c r="B109" s="180"/>
      <c r="C109" s="180"/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57"/>
      <c r="AK109" s="157"/>
      <c r="AL109" s="157"/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  <c r="BY109" s="157"/>
      <c r="BZ109" s="157"/>
      <c r="CA109" s="157"/>
      <c r="CB109" s="157"/>
      <c r="CC109" s="157"/>
      <c r="CD109" s="157"/>
      <c r="CE109" s="157"/>
      <c r="CF109" s="157"/>
      <c r="CG109" s="157"/>
      <c r="CH109" s="157"/>
      <c r="CI109" s="157"/>
      <c r="CJ109" s="157"/>
      <c r="CK109" s="157"/>
      <c r="CL109" s="157"/>
      <c r="CM109" s="157"/>
      <c r="CN109" s="157"/>
      <c r="CO109" s="157"/>
      <c r="CP109" s="157"/>
      <c r="CQ109" s="157"/>
      <c r="CR109" s="157"/>
      <c r="CS109" s="157"/>
      <c r="CT109" s="157"/>
      <c r="CU109" s="157"/>
      <c r="CV109" s="157"/>
      <c r="CW109" s="157"/>
      <c r="CX109" s="157"/>
      <c r="CY109" s="157"/>
      <c r="CZ109" s="157"/>
      <c r="DA109" s="157"/>
    </row>
    <row r="110" spans="1:105" ht="12.75">
      <c r="A110" s="180"/>
      <c r="B110" s="180"/>
      <c r="C110" s="180"/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57"/>
      <c r="AK110" s="157"/>
      <c r="AL110" s="157"/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  <c r="BY110" s="157"/>
      <c r="BZ110" s="157"/>
      <c r="CA110" s="157"/>
      <c r="CB110" s="157"/>
      <c r="CC110" s="157"/>
      <c r="CD110" s="157"/>
      <c r="CE110" s="157"/>
      <c r="CF110" s="157"/>
      <c r="CG110" s="157"/>
      <c r="CH110" s="157"/>
      <c r="CI110" s="157"/>
      <c r="CJ110" s="157"/>
      <c r="CK110" s="157"/>
      <c r="CL110" s="157"/>
      <c r="CM110" s="157"/>
      <c r="CN110" s="157"/>
      <c r="CO110" s="157"/>
      <c r="CP110" s="157"/>
      <c r="CQ110" s="157"/>
      <c r="CR110" s="157"/>
      <c r="CS110" s="157"/>
      <c r="CT110" s="157"/>
      <c r="CU110" s="157"/>
      <c r="CV110" s="157"/>
      <c r="CW110" s="157"/>
      <c r="CX110" s="157"/>
      <c r="CY110" s="157"/>
      <c r="CZ110" s="157"/>
      <c r="DA110" s="157"/>
    </row>
    <row r="111" spans="1:105" ht="12.75">
      <c r="A111" s="180"/>
      <c r="B111" s="180"/>
      <c r="C111" s="180"/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  <c r="AE111" s="180"/>
      <c r="AF111" s="180"/>
      <c r="AG111" s="180"/>
      <c r="AH111" s="180"/>
      <c r="AI111" s="180"/>
      <c r="AJ111" s="157"/>
      <c r="AK111" s="157"/>
      <c r="AL111" s="157"/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  <c r="BY111" s="157"/>
      <c r="BZ111" s="157"/>
      <c r="CA111" s="157"/>
      <c r="CB111" s="157"/>
      <c r="CC111" s="157"/>
      <c r="CD111" s="157"/>
      <c r="CE111" s="157"/>
      <c r="CF111" s="157"/>
      <c r="CG111" s="157"/>
      <c r="CH111" s="157"/>
      <c r="CI111" s="157"/>
      <c r="CJ111" s="157"/>
      <c r="CK111" s="157"/>
      <c r="CL111" s="157"/>
      <c r="CM111" s="157"/>
      <c r="CN111" s="157"/>
      <c r="CO111" s="157"/>
      <c r="CP111" s="157"/>
      <c r="CQ111" s="157"/>
      <c r="CR111" s="157"/>
      <c r="CS111" s="157"/>
      <c r="CT111" s="157"/>
      <c r="CU111" s="157"/>
      <c r="CV111" s="157"/>
      <c r="CW111" s="157"/>
      <c r="CX111" s="157"/>
      <c r="CY111" s="157"/>
      <c r="CZ111" s="157"/>
      <c r="DA111" s="157"/>
    </row>
    <row r="112" spans="1:105" ht="12.75">
      <c r="A112" s="180"/>
      <c r="B112" s="180"/>
      <c r="C112" s="180"/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  <c r="AE112" s="180"/>
      <c r="AF112" s="180"/>
      <c r="AG112" s="180"/>
      <c r="AH112" s="180"/>
      <c r="AI112" s="180"/>
      <c r="AJ112" s="157"/>
      <c r="AK112" s="157"/>
      <c r="AL112" s="157"/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  <c r="BY112" s="157"/>
      <c r="BZ112" s="157"/>
      <c r="CA112" s="157"/>
      <c r="CB112" s="157"/>
      <c r="CC112" s="157"/>
      <c r="CD112" s="157"/>
      <c r="CE112" s="157"/>
      <c r="CF112" s="157"/>
      <c r="CG112" s="157"/>
      <c r="CH112" s="157"/>
      <c r="CI112" s="157"/>
      <c r="CJ112" s="157"/>
      <c r="CK112" s="157"/>
      <c r="CL112" s="157"/>
      <c r="CM112" s="157"/>
      <c r="CN112" s="157"/>
      <c r="CO112" s="157"/>
      <c r="CP112" s="157"/>
      <c r="CQ112" s="157"/>
      <c r="CR112" s="157"/>
      <c r="CS112" s="157"/>
      <c r="CT112" s="157"/>
      <c r="CU112" s="157"/>
      <c r="CV112" s="157"/>
      <c r="CW112" s="157"/>
      <c r="CX112" s="157"/>
      <c r="CY112" s="157"/>
      <c r="CZ112" s="157"/>
      <c r="DA112" s="157"/>
    </row>
    <row r="113" spans="1:105" ht="12.75">
      <c r="A113" s="180"/>
      <c r="B113" s="180"/>
      <c r="C113" s="180"/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  <c r="AE113" s="180"/>
      <c r="AF113" s="180"/>
      <c r="AG113" s="180"/>
      <c r="AH113" s="180"/>
      <c r="AI113" s="180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  <c r="BY113" s="157"/>
      <c r="BZ113" s="157"/>
      <c r="CA113" s="157"/>
      <c r="CB113" s="157"/>
      <c r="CC113" s="157"/>
      <c r="CD113" s="157"/>
      <c r="CE113" s="157"/>
      <c r="CF113" s="157"/>
      <c r="CG113" s="157"/>
      <c r="CH113" s="157"/>
      <c r="CI113" s="157"/>
      <c r="CJ113" s="157"/>
      <c r="CK113" s="157"/>
      <c r="CL113" s="157"/>
      <c r="CM113" s="157"/>
      <c r="CN113" s="157"/>
      <c r="CO113" s="157"/>
      <c r="CP113" s="157"/>
      <c r="CQ113" s="157"/>
      <c r="CR113" s="157"/>
      <c r="CS113" s="157"/>
      <c r="CT113" s="157"/>
      <c r="CU113" s="157"/>
      <c r="CV113" s="157"/>
      <c r="CW113" s="157"/>
      <c r="CX113" s="157"/>
      <c r="CY113" s="157"/>
      <c r="CZ113" s="157"/>
      <c r="DA113" s="157"/>
    </row>
    <row r="114" spans="1:105" ht="12.75">
      <c r="A114" s="180"/>
      <c r="B114" s="180"/>
      <c r="C114" s="180"/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  <c r="AE114" s="180"/>
      <c r="AF114" s="180"/>
      <c r="AG114" s="180"/>
      <c r="AH114" s="180"/>
      <c r="AI114" s="180"/>
      <c r="AJ114" s="157"/>
      <c r="AK114" s="157"/>
      <c r="AL114" s="157"/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  <c r="BY114" s="157"/>
      <c r="BZ114" s="157"/>
      <c r="CA114" s="157"/>
      <c r="CB114" s="157"/>
      <c r="CC114" s="157"/>
      <c r="CD114" s="157"/>
      <c r="CE114" s="157"/>
      <c r="CF114" s="157"/>
      <c r="CG114" s="157"/>
      <c r="CH114" s="157"/>
      <c r="CI114" s="157"/>
      <c r="CJ114" s="157"/>
      <c r="CK114" s="157"/>
      <c r="CL114" s="157"/>
      <c r="CM114" s="157"/>
      <c r="CN114" s="157"/>
      <c r="CO114" s="157"/>
      <c r="CP114" s="157"/>
      <c r="CQ114" s="157"/>
      <c r="CR114" s="157"/>
      <c r="CS114" s="157"/>
      <c r="CT114" s="157"/>
      <c r="CU114" s="157"/>
      <c r="CV114" s="157"/>
      <c r="CW114" s="157"/>
      <c r="CX114" s="157"/>
      <c r="CY114" s="157"/>
      <c r="CZ114" s="157"/>
      <c r="DA114" s="157"/>
    </row>
    <row r="115" spans="1:105" ht="12.75">
      <c r="A115" s="180"/>
      <c r="B115" s="180"/>
      <c r="C115" s="180"/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  <c r="AE115" s="180"/>
      <c r="AF115" s="180"/>
      <c r="AG115" s="180"/>
      <c r="AH115" s="180"/>
      <c r="AI115" s="180"/>
      <c r="AJ115" s="157"/>
      <c r="AK115" s="157"/>
      <c r="AL115" s="157"/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  <c r="BY115" s="157"/>
      <c r="BZ115" s="157"/>
      <c r="CA115" s="157"/>
      <c r="CB115" s="157"/>
      <c r="CC115" s="157"/>
      <c r="CD115" s="157"/>
      <c r="CE115" s="157"/>
      <c r="CF115" s="157"/>
      <c r="CG115" s="157"/>
      <c r="CH115" s="157"/>
      <c r="CI115" s="157"/>
      <c r="CJ115" s="157"/>
      <c r="CK115" s="157"/>
      <c r="CL115" s="157"/>
      <c r="CM115" s="157"/>
      <c r="CN115" s="157"/>
      <c r="CO115" s="157"/>
      <c r="CP115" s="157"/>
      <c r="CQ115" s="157"/>
      <c r="CR115" s="157"/>
      <c r="CS115" s="157"/>
      <c r="CT115" s="157"/>
      <c r="CU115" s="157"/>
      <c r="CV115" s="157"/>
      <c r="CW115" s="157"/>
      <c r="CX115" s="157"/>
      <c r="CY115" s="157"/>
      <c r="CZ115" s="157"/>
      <c r="DA115" s="157"/>
    </row>
    <row r="116" spans="1:105" ht="12.75">
      <c r="A116" s="180"/>
      <c r="B116" s="180"/>
      <c r="C116" s="180"/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  <c r="AE116" s="180"/>
      <c r="AF116" s="180"/>
      <c r="AG116" s="180"/>
      <c r="AH116" s="180"/>
      <c r="AI116" s="180"/>
      <c r="AJ116" s="157"/>
      <c r="AK116" s="157"/>
      <c r="AL116" s="157"/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  <c r="BY116" s="157"/>
      <c r="BZ116" s="157"/>
      <c r="CA116" s="157"/>
      <c r="CB116" s="157"/>
      <c r="CC116" s="157"/>
      <c r="CD116" s="157"/>
      <c r="CE116" s="157"/>
      <c r="CF116" s="157"/>
      <c r="CG116" s="157"/>
      <c r="CH116" s="157"/>
      <c r="CI116" s="157"/>
      <c r="CJ116" s="157"/>
      <c r="CK116" s="157"/>
      <c r="CL116" s="157"/>
      <c r="CM116" s="157"/>
      <c r="CN116" s="157"/>
      <c r="CO116" s="157"/>
      <c r="CP116" s="157"/>
      <c r="CQ116" s="157"/>
      <c r="CR116" s="157"/>
      <c r="CS116" s="157"/>
      <c r="CT116" s="157"/>
      <c r="CU116" s="157"/>
      <c r="CV116" s="157"/>
      <c r="CW116" s="157"/>
      <c r="CX116" s="157"/>
      <c r="CY116" s="157"/>
      <c r="CZ116" s="157"/>
      <c r="DA116" s="157"/>
    </row>
    <row r="117" spans="1:105" ht="12.75">
      <c r="A117" s="180"/>
      <c r="B117" s="180"/>
      <c r="C117" s="180"/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  <c r="AE117" s="180"/>
      <c r="AF117" s="180"/>
      <c r="AG117" s="180"/>
      <c r="AH117" s="180"/>
      <c r="AI117" s="180"/>
      <c r="AJ117" s="157"/>
      <c r="AK117" s="157"/>
      <c r="AL117" s="157"/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</row>
    <row r="118" spans="1:105" ht="12.75">
      <c r="A118" s="180"/>
      <c r="B118" s="180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  <c r="AE118" s="180"/>
      <c r="AF118" s="180"/>
      <c r="AG118" s="180"/>
      <c r="AH118" s="180"/>
      <c r="AI118" s="180"/>
      <c r="AJ118" s="157"/>
      <c r="AK118" s="157"/>
      <c r="AL118" s="157"/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  <c r="BY118" s="157"/>
      <c r="BZ118" s="157"/>
      <c r="CA118" s="157"/>
      <c r="CB118" s="157"/>
      <c r="CC118" s="157"/>
      <c r="CD118" s="157"/>
      <c r="CE118" s="157"/>
      <c r="CF118" s="157"/>
      <c r="CG118" s="157"/>
      <c r="CH118" s="157"/>
      <c r="CI118" s="157"/>
      <c r="CJ118" s="157"/>
      <c r="CK118" s="157"/>
      <c r="CL118" s="157"/>
      <c r="CM118" s="157"/>
      <c r="CN118" s="157"/>
      <c r="CO118" s="157"/>
      <c r="CP118" s="157"/>
      <c r="CQ118" s="157"/>
      <c r="CR118" s="157"/>
      <c r="CS118" s="157"/>
      <c r="CT118" s="157"/>
      <c r="CU118" s="157"/>
      <c r="CV118" s="157"/>
      <c r="CW118" s="157"/>
      <c r="CX118" s="157"/>
      <c r="CY118" s="157"/>
      <c r="CZ118" s="157"/>
      <c r="DA118" s="157"/>
    </row>
    <row r="119" spans="1:105" ht="12.75">
      <c r="A119" s="180"/>
      <c r="B119" s="180"/>
      <c r="C119" s="180"/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  <c r="AE119" s="180"/>
      <c r="AF119" s="180"/>
      <c r="AG119" s="180"/>
      <c r="AH119" s="180"/>
      <c r="AI119" s="180"/>
      <c r="AJ119" s="157"/>
      <c r="AK119" s="157"/>
      <c r="AL119" s="157"/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  <c r="BY119" s="157"/>
      <c r="BZ119" s="157"/>
      <c r="CA119" s="157"/>
      <c r="CB119" s="157"/>
      <c r="CC119" s="157"/>
      <c r="CD119" s="157"/>
      <c r="CE119" s="157"/>
      <c r="CF119" s="157"/>
      <c r="CG119" s="157"/>
      <c r="CH119" s="157"/>
      <c r="CI119" s="157"/>
      <c r="CJ119" s="157"/>
      <c r="CK119" s="157"/>
      <c r="CL119" s="157"/>
      <c r="CM119" s="157"/>
      <c r="CN119" s="157"/>
      <c r="CO119" s="157"/>
      <c r="CP119" s="157"/>
      <c r="CQ119" s="157"/>
      <c r="CR119" s="157"/>
      <c r="CS119" s="157"/>
      <c r="CT119" s="157"/>
      <c r="CU119" s="157"/>
      <c r="CV119" s="157"/>
      <c r="CW119" s="157"/>
      <c r="CX119" s="157"/>
      <c r="CY119" s="157"/>
      <c r="CZ119" s="157"/>
      <c r="DA119" s="157"/>
    </row>
    <row r="120" spans="1:105" ht="12.75">
      <c r="A120" s="180"/>
      <c r="B120" s="180"/>
      <c r="C120" s="180"/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  <c r="AE120" s="180"/>
      <c r="AF120" s="180"/>
      <c r="AG120" s="180"/>
      <c r="AH120" s="180"/>
      <c r="AI120" s="180"/>
      <c r="AJ120" s="157"/>
      <c r="AK120" s="157"/>
      <c r="AL120" s="157"/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  <c r="BY120" s="157"/>
      <c r="BZ120" s="157"/>
      <c r="CA120" s="157"/>
      <c r="CB120" s="157"/>
      <c r="CC120" s="157"/>
      <c r="CD120" s="157"/>
      <c r="CE120" s="157"/>
      <c r="CF120" s="157"/>
      <c r="CG120" s="157"/>
      <c r="CH120" s="157"/>
      <c r="CI120" s="157"/>
      <c r="CJ120" s="157"/>
      <c r="CK120" s="157"/>
      <c r="CL120" s="157"/>
      <c r="CM120" s="157"/>
      <c r="CN120" s="157"/>
      <c r="CO120" s="157"/>
      <c r="CP120" s="157"/>
      <c r="CQ120" s="157"/>
      <c r="CR120" s="157"/>
      <c r="CS120" s="157"/>
      <c r="CT120" s="157"/>
      <c r="CU120" s="157"/>
      <c r="CV120" s="157"/>
      <c r="CW120" s="157"/>
      <c r="CX120" s="157"/>
      <c r="CY120" s="157"/>
      <c r="CZ120" s="157"/>
      <c r="DA120" s="157"/>
    </row>
    <row r="121" spans="1:105" ht="12.75">
      <c r="A121" s="180"/>
      <c r="B121" s="180"/>
      <c r="C121" s="180"/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  <c r="AE121" s="180"/>
      <c r="AF121" s="180"/>
      <c r="AG121" s="180"/>
      <c r="AH121" s="180"/>
      <c r="AI121" s="180"/>
      <c r="AJ121" s="157"/>
      <c r="AK121" s="157"/>
      <c r="AL121" s="157"/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</row>
    <row r="122" spans="1:105" ht="12.75">
      <c r="A122" s="180"/>
      <c r="B122" s="180"/>
      <c r="C122" s="180"/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  <c r="AE122" s="180"/>
      <c r="AF122" s="180"/>
      <c r="AG122" s="180"/>
      <c r="AH122" s="180"/>
      <c r="AI122" s="180"/>
      <c r="AJ122" s="157"/>
      <c r="AK122" s="157"/>
      <c r="AL122" s="157"/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  <c r="BY122" s="157"/>
      <c r="BZ122" s="157"/>
      <c r="CA122" s="157"/>
      <c r="CB122" s="157"/>
      <c r="CC122" s="157"/>
      <c r="CD122" s="157"/>
      <c r="CE122" s="157"/>
      <c r="CF122" s="157"/>
      <c r="CG122" s="157"/>
      <c r="CH122" s="157"/>
      <c r="CI122" s="157"/>
      <c r="CJ122" s="157"/>
      <c r="CK122" s="157"/>
      <c r="CL122" s="157"/>
      <c r="CM122" s="157"/>
      <c r="CN122" s="157"/>
      <c r="CO122" s="157"/>
      <c r="CP122" s="157"/>
      <c r="CQ122" s="157"/>
      <c r="CR122" s="157"/>
      <c r="CS122" s="157"/>
      <c r="CT122" s="157"/>
      <c r="CU122" s="157"/>
      <c r="CV122" s="157"/>
      <c r="CW122" s="157"/>
      <c r="CX122" s="157"/>
      <c r="CY122" s="157"/>
      <c r="CZ122" s="157"/>
      <c r="DA122" s="157"/>
    </row>
    <row r="123" spans="1:105" ht="12.75">
      <c r="A123" s="180"/>
      <c r="B123" s="180"/>
      <c r="C123" s="180"/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  <c r="AE123" s="180"/>
      <c r="AF123" s="180"/>
      <c r="AG123" s="180"/>
      <c r="AH123" s="180"/>
      <c r="AI123" s="180"/>
      <c r="AJ123" s="157"/>
      <c r="AK123" s="157"/>
      <c r="AL123" s="157"/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  <c r="BY123" s="157"/>
      <c r="BZ123" s="157"/>
      <c r="CA123" s="157"/>
      <c r="CB123" s="157"/>
      <c r="CC123" s="157"/>
      <c r="CD123" s="157"/>
      <c r="CE123" s="157"/>
      <c r="CF123" s="157"/>
      <c r="CG123" s="157"/>
      <c r="CH123" s="157"/>
      <c r="CI123" s="157"/>
      <c r="CJ123" s="157"/>
      <c r="CK123" s="157"/>
      <c r="CL123" s="157"/>
      <c r="CM123" s="157"/>
      <c r="CN123" s="157"/>
      <c r="CO123" s="157"/>
      <c r="CP123" s="157"/>
      <c r="CQ123" s="157"/>
      <c r="CR123" s="157"/>
      <c r="CS123" s="157"/>
      <c r="CT123" s="157"/>
      <c r="CU123" s="157"/>
      <c r="CV123" s="157"/>
      <c r="CW123" s="157"/>
      <c r="CX123" s="157"/>
      <c r="CY123" s="157"/>
      <c r="CZ123" s="157"/>
      <c r="DA123" s="157"/>
    </row>
    <row r="124" spans="1:105" ht="12.75">
      <c r="A124" s="180"/>
      <c r="B124" s="180"/>
      <c r="C124" s="180"/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57"/>
      <c r="AK124" s="157"/>
      <c r="AL124" s="157"/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  <c r="BY124" s="157"/>
      <c r="BZ124" s="157"/>
      <c r="CA124" s="157"/>
      <c r="CB124" s="157"/>
      <c r="CC124" s="157"/>
      <c r="CD124" s="157"/>
      <c r="CE124" s="157"/>
      <c r="CF124" s="157"/>
      <c r="CG124" s="157"/>
      <c r="CH124" s="157"/>
      <c r="CI124" s="157"/>
      <c r="CJ124" s="157"/>
      <c r="CK124" s="157"/>
      <c r="CL124" s="157"/>
      <c r="CM124" s="157"/>
      <c r="CN124" s="157"/>
      <c r="CO124" s="157"/>
      <c r="CP124" s="157"/>
      <c r="CQ124" s="157"/>
      <c r="CR124" s="157"/>
      <c r="CS124" s="157"/>
      <c r="CT124" s="157"/>
      <c r="CU124" s="157"/>
      <c r="CV124" s="157"/>
      <c r="CW124" s="157"/>
      <c r="CX124" s="157"/>
      <c r="CY124" s="157"/>
      <c r="CZ124" s="157"/>
      <c r="DA124" s="157"/>
    </row>
    <row r="125" spans="1:105" ht="12.75">
      <c r="A125" s="180"/>
      <c r="B125" s="180"/>
      <c r="C125" s="180"/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  <c r="AE125" s="180"/>
      <c r="AF125" s="180"/>
      <c r="AG125" s="180"/>
      <c r="AH125" s="180"/>
      <c r="AI125" s="180"/>
      <c r="AJ125" s="157"/>
      <c r="AK125" s="157"/>
      <c r="AL125" s="157"/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  <c r="BY125" s="157"/>
      <c r="BZ125" s="157"/>
      <c r="CA125" s="157"/>
      <c r="CB125" s="157"/>
      <c r="CC125" s="157"/>
      <c r="CD125" s="157"/>
      <c r="CE125" s="157"/>
      <c r="CF125" s="157"/>
      <c r="CG125" s="157"/>
      <c r="CH125" s="157"/>
      <c r="CI125" s="157"/>
      <c r="CJ125" s="157"/>
      <c r="CK125" s="157"/>
      <c r="CL125" s="157"/>
      <c r="CM125" s="157"/>
      <c r="CN125" s="157"/>
      <c r="CO125" s="157"/>
      <c r="CP125" s="157"/>
      <c r="CQ125" s="157"/>
      <c r="CR125" s="157"/>
      <c r="CS125" s="157"/>
      <c r="CT125" s="157"/>
      <c r="CU125" s="157"/>
      <c r="CV125" s="157"/>
      <c r="CW125" s="157"/>
      <c r="CX125" s="157"/>
      <c r="CY125" s="157"/>
      <c r="CZ125" s="157"/>
      <c r="DA125" s="157"/>
    </row>
    <row r="126" spans="1:105" ht="12.75">
      <c r="A126" s="180"/>
      <c r="B126" s="180"/>
      <c r="C126" s="180"/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  <c r="AE126" s="180"/>
      <c r="AF126" s="180"/>
      <c r="AG126" s="180"/>
      <c r="AH126" s="180"/>
      <c r="AI126" s="180"/>
      <c r="AJ126" s="157"/>
      <c r="AK126" s="157"/>
      <c r="AL126" s="157"/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  <c r="BY126" s="157"/>
      <c r="BZ126" s="157"/>
      <c r="CA126" s="157"/>
      <c r="CB126" s="157"/>
      <c r="CC126" s="157"/>
      <c r="CD126" s="157"/>
      <c r="CE126" s="157"/>
      <c r="CF126" s="157"/>
      <c r="CG126" s="157"/>
      <c r="CH126" s="157"/>
      <c r="CI126" s="157"/>
      <c r="CJ126" s="157"/>
      <c r="CK126" s="157"/>
      <c r="CL126" s="157"/>
      <c r="CM126" s="157"/>
      <c r="CN126" s="157"/>
      <c r="CO126" s="157"/>
      <c r="CP126" s="157"/>
      <c r="CQ126" s="157"/>
      <c r="CR126" s="157"/>
      <c r="CS126" s="157"/>
      <c r="CT126" s="157"/>
      <c r="CU126" s="157"/>
      <c r="CV126" s="157"/>
      <c r="CW126" s="157"/>
      <c r="CX126" s="157"/>
      <c r="CY126" s="157"/>
      <c r="CZ126" s="157"/>
      <c r="DA126" s="157"/>
    </row>
    <row r="127" spans="1:105" ht="12.75">
      <c r="A127" s="180"/>
      <c r="B127" s="180"/>
      <c r="C127" s="180"/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57"/>
      <c r="AK127" s="157"/>
      <c r="AL127" s="157"/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  <c r="BY127" s="157"/>
      <c r="BZ127" s="157"/>
      <c r="CA127" s="157"/>
      <c r="CB127" s="157"/>
      <c r="CC127" s="157"/>
      <c r="CD127" s="157"/>
      <c r="CE127" s="157"/>
      <c r="CF127" s="157"/>
      <c r="CG127" s="157"/>
      <c r="CH127" s="157"/>
      <c r="CI127" s="157"/>
      <c r="CJ127" s="157"/>
      <c r="CK127" s="157"/>
      <c r="CL127" s="157"/>
      <c r="CM127" s="157"/>
      <c r="CN127" s="157"/>
      <c r="CO127" s="157"/>
      <c r="CP127" s="157"/>
      <c r="CQ127" s="157"/>
      <c r="CR127" s="157"/>
      <c r="CS127" s="157"/>
      <c r="CT127" s="157"/>
      <c r="CU127" s="157"/>
      <c r="CV127" s="157"/>
      <c r="CW127" s="157"/>
      <c r="CX127" s="157"/>
      <c r="CY127" s="157"/>
      <c r="CZ127" s="157"/>
      <c r="DA127" s="157"/>
    </row>
    <row r="128" spans="1:105" ht="12.75">
      <c r="A128" s="180"/>
      <c r="B128" s="180"/>
      <c r="C128" s="180"/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57"/>
      <c r="AK128" s="157"/>
      <c r="AL128" s="157"/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</row>
    <row r="129" spans="1:105" ht="12.75">
      <c r="A129" s="180"/>
      <c r="B129" s="180"/>
      <c r="C129" s="180"/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  <c r="AE129" s="180"/>
      <c r="AF129" s="180"/>
      <c r="AG129" s="180"/>
      <c r="AH129" s="180"/>
      <c r="AI129" s="180"/>
      <c r="AJ129" s="157"/>
      <c r="AK129" s="157"/>
      <c r="AL129" s="157"/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/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/>
      <c r="CT129" s="157"/>
      <c r="CU129" s="157"/>
      <c r="CV129" s="157"/>
      <c r="CW129" s="157"/>
      <c r="CX129" s="157"/>
      <c r="CY129" s="157"/>
      <c r="CZ129" s="157"/>
      <c r="DA129" s="157"/>
    </row>
    <row r="130" spans="1:105" ht="12.75">
      <c r="A130" s="180"/>
      <c r="B130" s="180"/>
      <c r="C130" s="180"/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57"/>
      <c r="AK130" s="157"/>
      <c r="AL130" s="157"/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  <c r="BY130" s="157"/>
      <c r="BZ130" s="157"/>
      <c r="CA130" s="157"/>
      <c r="CB130" s="157"/>
      <c r="CC130" s="157"/>
      <c r="CD130" s="157"/>
      <c r="CE130" s="157"/>
      <c r="CF130" s="157"/>
      <c r="CG130" s="157"/>
      <c r="CH130" s="157"/>
      <c r="CI130" s="157"/>
      <c r="CJ130" s="157"/>
      <c r="CK130" s="157"/>
      <c r="CL130" s="157"/>
      <c r="CM130" s="157"/>
      <c r="CN130" s="157"/>
      <c r="CO130" s="157"/>
      <c r="CP130" s="157"/>
      <c r="CQ130" s="157"/>
      <c r="CR130" s="157"/>
      <c r="CS130" s="157"/>
      <c r="CT130" s="157"/>
      <c r="CU130" s="157"/>
      <c r="CV130" s="157"/>
      <c r="CW130" s="157"/>
      <c r="CX130" s="157"/>
      <c r="CY130" s="157"/>
      <c r="CZ130" s="157"/>
      <c r="DA130" s="157"/>
    </row>
    <row r="131" spans="1:105" ht="12.75">
      <c r="A131" s="180"/>
      <c r="B131" s="180"/>
      <c r="C131" s="180"/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57"/>
      <c r="AK131" s="157"/>
      <c r="AL131" s="157"/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  <c r="BY131" s="157"/>
      <c r="BZ131" s="157"/>
      <c r="CA131" s="157"/>
      <c r="CB131" s="157"/>
      <c r="CC131" s="157"/>
      <c r="CD131" s="157"/>
      <c r="CE131" s="157"/>
      <c r="CF131" s="157"/>
      <c r="CG131" s="157"/>
      <c r="CH131" s="157"/>
      <c r="CI131" s="157"/>
      <c r="CJ131" s="157"/>
      <c r="CK131" s="157"/>
      <c r="CL131" s="157"/>
      <c r="CM131" s="157"/>
      <c r="CN131" s="157"/>
      <c r="CO131" s="157"/>
      <c r="CP131" s="157"/>
      <c r="CQ131" s="157"/>
      <c r="CR131" s="157"/>
      <c r="CS131" s="157"/>
      <c r="CT131" s="157"/>
      <c r="CU131" s="157"/>
      <c r="CV131" s="157"/>
      <c r="CW131" s="157"/>
      <c r="CX131" s="157"/>
      <c r="CY131" s="157"/>
      <c r="CZ131" s="157"/>
      <c r="DA131" s="157"/>
    </row>
    <row r="132" spans="1:105" ht="12.75">
      <c r="A132" s="180"/>
      <c r="B132" s="180"/>
      <c r="C132" s="180"/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  <c r="AE132" s="180"/>
      <c r="AF132" s="180"/>
      <c r="AG132" s="180"/>
      <c r="AH132" s="180"/>
      <c r="AI132" s="180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  <c r="BY132" s="157"/>
      <c r="BZ132" s="157"/>
      <c r="CA132" s="157"/>
      <c r="CB132" s="157"/>
      <c r="CC132" s="157"/>
      <c r="CD132" s="157"/>
      <c r="CE132" s="157"/>
      <c r="CF132" s="157"/>
      <c r="CG132" s="157"/>
      <c r="CH132" s="157"/>
      <c r="CI132" s="157"/>
      <c r="CJ132" s="157"/>
      <c r="CK132" s="157"/>
      <c r="CL132" s="157"/>
      <c r="CM132" s="157"/>
      <c r="CN132" s="157"/>
      <c r="CO132" s="157"/>
      <c r="CP132" s="157"/>
      <c r="CQ132" s="157"/>
      <c r="CR132" s="157"/>
      <c r="CS132" s="157"/>
      <c r="CT132" s="157"/>
      <c r="CU132" s="157"/>
      <c r="CV132" s="157"/>
      <c r="CW132" s="157"/>
      <c r="CX132" s="157"/>
      <c r="CY132" s="157"/>
      <c r="CZ132" s="157"/>
      <c r="DA132" s="157"/>
    </row>
    <row r="133" spans="1:105" ht="12.75">
      <c r="A133" s="180"/>
      <c r="B133" s="180"/>
      <c r="C133" s="180"/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  <c r="AE133" s="180"/>
      <c r="AF133" s="180"/>
      <c r="AG133" s="180"/>
      <c r="AH133" s="180"/>
      <c r="AI133" s="180"/>
      <c r="AJ133" s="157"/>
      <c r="AK133" s="157"/>
      <c r="AL133" s="157"/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  <c r="BY133" s="157"/>
      <c r="BZ133" s="157"/>
      <c r="CA133" s="157"/>
      <c r="CB133" s="157"/>
      <c r="CC133" s="157"/>
      <c r="CD133" s="157"/>
      <c r="CE133" s="157"/>
      <c r="CF133" s="157"/>
      <c r="CG133" s="157"/>
      <c r="CH133" s="157"/>
      <c r="CI133" s="157"/>
      <c r="CJ133" s="157"/>
      <c r="CK133" s="157"/>
      <c r="CL133" s="157"/>
      <c r="CM133" s="157"/>
      <c r="CN133" s="157"/>
      <c r="CO133" s="157"/>
      <c r="CP133" s="157"/>
      <c r="CQ133" s="157"/>
      <c r="CR133" s="157"/>
      <c r="CS133" s="157"/>
      <c r="CT133" s="157"/>
      <c r="CU133" s="157"/>
      <c r="CV133" s="157"/>
      <c r="CW133" s="157"/>
      <c r="CX133" s="157"/>
      <c r="CY133" s="157"/>
      <c r="CZ133" s="157"/>
      <c r="DA133" s="157"/>
    </row>
    <row r="134" spans="1:105" ht="12.75">
      <c r="A134" s="180"/>
      <c r="B134" s="180"/>
      <c r="C134" s="180"/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  <c r="AE134" s="180"/>
      <c r="AF134" s="180"/>
      <c r="AG134" s="180"/>
      <c r="AH134" s="180"/>
      <c r="AI134" s="180"/>
      <c r="AJ134" s="157"/>
      <c r="AK134" s="157"/>
      <c r="AL134" s="157"/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  <c r="BY134" s="157"/>
      <c r="BZ134" s="157"/>
      <c r="CA134" s="157"/>
      <c r="CB134" s="157"/>
      <c r="CC134" s="157"/>
      <c r="CD134" s="157"/>
      <c r="CE134" s="157"/>
      <c r="CF134" s="157"/>
      <c r="CG134" s="157"/>
      <c r="CH134" s="157"/>
      <c r="CI134" s="157"/>
      <c r="CJ134" s="157"/>
      <c r="CK134" s="157"/>
      <c r="CL134" s="157"/>
      <c r="CM134" s="157"/>
      <c r="CN134" s="157"/>
      <c r="CO134" s="157"/>
      <c r="CP134" s="157"/>
      <c r="CQ134" s="157"/>
      <c r="CR134" s="157"/>
      <c r="CS134" s="157"/>
      <c r="CT134" s="157"/>
      <c r="CU134" s="157"/>
      <c r="CV134" s="157"/>
      <c r="CW134" s="157"/>
      <c r="CX134" s="157"/>
      <c r="CY134" s="157"/>
      <c r="CZ134" s="157"/>
      <c r="DA134" s="157"/>
    </row>
    <row r="135" spans="1:105" ht="12.75">
      <c r="A135" s="180"/>
      <c r="B135" s="180"/>
      <c r="C135" s="180"/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  <c r="AE135" s="180"/>
      <c r="AF135" s="180"/>
      <c r="AG135" s="180"/>
      <c r="AH135" s="180"/>
      <c r="AI135" s="180"/>
      <c r="AJ135" s="157"/>
      <c r="AK135" s="157"/>
      <c r="AL135" s="157"/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  <c r="BY135" s="157"/>
      <c r="BZ135" s="157"/>
      <c r="CA135" s="157"/>
      <c r="CB135" s="157"/>
      <c r="CC135" s="157"/>
      <c r="CD135" s="157"/>
      <c r="CE135" s="157"/>
      <c r="CF135" s="157"/>
      <c r="CG135" s="157"/>
      <c r="CH135" s="157"/>
      <c r="CI135" s="157"/>
      <c r="CJ135" s="157"/>
      <c r="CK135" s="157"/>
      <c r="CL135" s="157"/>
      <c r="CM135" s="157"/>
      <c r="CN135" s="157"/>
      <c r="CO135" s="157"/>
      <c r="CP135" s="157"/>
      <c r="CQ135" s="157"/>
      <c r="CR135" s="157"/>
      <c r="CS135" s="157"/>
      <c r="CT135" s="157"/>
      <c r="CU135" s="157"/>
      <c r="CV135" s="157"/>
      <c r="CW135" s="157"/>
      <c r="CX135" s="157"/>
      <c r="CY135" s="157"/>
      <c r="CZ135" s="157"/>
      <c r="DA135" s="157"/>
    </row>
    <row r="136" spans="1:105" ht="12.75">
      <c r="A136" s="180"/>
      <c r="B136" s="180"/>
      <c r="C136" s="180"/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57"/>
      <c r="AK136" s="157"/>
      <c r="AL136" s="157"/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  <c r="BY136" s="157"/>
      <c r="BZ136" s="157"/>
      <c r="CA136" s="157"/>
      <c r="CB136" s="157"/>
      <c r="CC136" s="157"/>
      <c r="CD136" s="157"/>
      <c r="CE136" s="157"/>
      <c r="CF136" s="157"/>
      <c r="CG136" s="157"/>
      <c r="CH136" s="157"/>
      <c r="CI136" s="157"/>
      <c r="CJ136" s="157"/>
      <c r="CK136" s="157"/>
      <c r="CL136" s="157"/>
      <c r="CM136" s="157"/>
      <c r="CN136" s="157"/>
      <c r="CO136" s="157"/>
      <c r="CP136" s="157"/>
      <c r="CQ136" s="157"/>
      <c r="CR136" s="157"/>
      <c r="CS136" s="157"/>
      <c r="CT136" s="157"/>
      <c r="CU136" s="157"/>
      <c r="CV136" s="157"/>
      <c r="CW136" s="157"/>
      <c r="CX136" s="157"/>
      <c r="CY136" s="157"/>
      <c r="CZ136" s="157"/>
      <c r="DA136" s="157"/>
    </row>
    <row r="137" spans="1:105" ht="12.75">
      <c r="A137" s="180"/>
      <c r="B137" s="180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  <c r="AE137" s="180"/>
      <c r="AF137" s="180"/>
      <c r="AG137" s="180"/>
      <c r="AH137" s="180"/>
      <c r="AI137" s="180"/>
      <c r="AJ137" s="157"/>
      <c r="AK137" s="157"/>
      <c r="AL137" s="157"/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  <c r="BY137" s="157"/>
      <c r="BZ137" s="157"/>
      <c r="CA137" s="157"/>
      <c r="CB137" s="157"/>
      <c r="CC137" s="157"/>
      <c r="CD137" s="157"/>
      <c r="CE137" s="157"/>
      <c r="CF137" s="157"/>
      <c r="CG137" s="157"/>
      <c r="CH137" s="157"/>
      <c r="CI137" s="157"/>
      <c r="CJ137" s="157"/>
      <c r="CK137" s="157"/>
      <c r="CL137" s="157"/>
      <c r="CM137" s="157"/>
      <c r="CN137" s="157"/>
      <c r="CO137" s="157"/>
      <c r="CP137" s="157"/>
      <c r="CQ137" s="157"/>
      <c r="CR137" s="157"/>
      <c r="CS137" s="157"/>
      <c r="CT137" s="157"/>
      <c r="CU137" s="157"/>
      <c r="CV137" s="157"/>
      <c r="CW137" s="157"/>
      <c r="CX137" s="157"/>
      <c r="CY137" s="157"/>
      <c r="CZ137" s="157"/>
      <c r="DA137" s="157"/>
    </row>
    <row r="138" spans="1:105" ht="12.75">
      <c r="A138" s="180"/>
      <c r="B138" s="180"/>
      <c r="C138" s="180"/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  <c r="AE138" s="180"/>
      <c r="AF138" s="180"/>
      <c r="AG138" s="180"/>
      <c r="AH138" s="180"/>
      <c r="AI138" s="180"/>
      <c r="AJ138" s="157"/>
      <c r="AK138" s="157"/>
      <c r="AL138" s="157"/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  <c r="BY138" s="157"/>
      <c r="BZ138" s="157"/>
      <c r="CA138" s="157"/>
      <c r="CB138" s="157"/>
      <c r="CC138" s="157"/>
      <c r="CD138" s="157"/>
      <c r="CE138" s="157"/>
      <c r="CF138" s="157"/>
      <c r="CG138" s="157"/>
      <c r="CH138" s="157"/>
      <c r="CI138" s="157"/>
      <c r="CJ138" s="157"/>
      <c r="CK138" s="157"/>
      <c r="CL138" s="157"/>
      <c r="CM138" s="157"/>
      <c r="CN138" s="157"/>
      <c r="CO138" s="157"/>
      <c r="CP138" s="157"/>
      <c r="CQ138" s="157"/>
      <c r="CR138" s="157"/>
      <c r="CS138" s="157"/>
      <c r="CT138" s="157"/>
      <c r="CU138" s="157"/>
      <c r="CV138" s="157"/>
      <c r="CW138" s="157"/>
      <c r="CX138" s="157"/>
      <c r="CY138" s="157"/>
      <c r="CZ138" s="157"/>
      <c r="DA138" s="157"/>
    </row>
    <row r="139" spans="1:105" ht="12.75">
      <c r="A139" s="180"/>
      <c r="B139" s="180"/>
      <c r="C139" s="180"/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  <c r="AE139" s="180"/>
      <c r="AF139" s="180"/>
      <c r="AG139" s="180"/>
      <c r="AH139" s="180"/>
      <c r="AI139" s="180"/>
      <c r="AJ139" s="157"/>
      <c r="AK139" s="157"/>
      <c r="AL139" s="157"/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  <c r="BY139" s="157"/>
      <c r="BZ139" s="157"/>
      <c r="CA139" s="157"/>
      <c r="CB139" s="157"/>
      <c r="CC139" s="157"/>
      <c r="CD139" s="157"/>
      <c r="CE139" s="157"/>
      <c r="CF139" s="157"/>
      <c r="CG139" s="157"/>
      <c r="CH139" s="157"/>
      <c r="CI139" s="157"/>
      <c r="CJ139" s="157"/>
      <c r="CK139" s="157"/>
      <c r="CL139" s="157"/>
      <c r="CM139" s="157"/>
      <c r="CN139" s="157"/>
      <c r="CO139" s="157"/>
      <c r="CP139" s="157"/>
      <c r="CQ139" s="157"/>
      <c r="CR139" s="157"/>
      <c r="CS139" s="157"/>
      <c r="CT139" s="157"/>
      <c r="CU139" s="157"/>
      <c r="CV139" s="157"/>
      <c r="CW139" s="157"/>
      <c r="CX139" s="157"/>
      <c r="CY139" s="157"/>
      <c r="CZ139" s="157"/>
      <c r="DA139" s="157"/>
    </row>
    <row r="140" spans="1:105" ht="12.75">
      <c r="A140" s="180"/>
      <c r="B140" s="180"/>
      <c r="C140" s="180"/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  <c r="AE140" s="180"/>
      <c r="AF140" s="180"/>
      <c r="AG140" s="180"/>
      <c r="AH140" s="180"/>
      <c r="AI140" s="180"/>
      <c r="AJ140" s="157"/>
      <c r="AK140" s="157"/>
      <c r="AL140" s="157"/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  <c r="BY140" s="157"/>
      <c r="BZ140" s="157"/>
      <c r="CA140" s="157"/>
      <c r="CB140" s="157"/>
      <c r="CC140" s="157"/>
      <c r="CD140" s="157"/>
      <c r="CE140" s="157"/>
      <c r="CF140" s="157"/>
      <c r="CG140" s="157"/>
      <c r="CH140" s="157"/>
      <c r="CI140" s="157"/>
      <c r="CJ140" s="157"/>
      <c r="CK140" s="157"/>
      <c r="CL140" s="157"/>
      <c r="CM140" s="157"/>
      <c r="CN140" s="157"/>
      <c r="CO140" s="157"/>
      <c r="CP140" s="157"/>
      <c r="CQ140" s="157"/>
      <c r="CR140" s="157"/>
      <c r="CS140" s="157"/>
      <c r="CT140" s="157"/>
      <c r="CU140" s="157"/>
      <c r="CV140" s="157"/>
      <c r="CW140" s="157"/>
      <c r="CX140" s="157"/>
      <c r="CY140" s="157"/>
      <c r="CZ140" s="157"/>
      <c r="DA140" s="157"/>
    </row>
    <row r="141" spans="1:105" ht="12.75">
      <c r="A141" s="180"/>
      <c r="B141" s="180"/>
      <c r="C141" s="180"/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57"/>
      <c r="AK141" s="157"/>
      <c r="AL141" s="157"/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  <c r="BY141" s="157"/>
      <c r="BZ141" s="157"/>
      <c r="CA141" s="157"/>
      <c r="CB141" s="157"/>
      <c r="CC141" s="157"/>
      <c r="CD141" s="157"/>
      <c r="CE141" s="157"/>
      <c r="CF141" s="157"/>
      <c r="CG141" s="157"/>
      <c r="CH141" s="157"/>
      <c r="CI141" s="157"/>
      <c r="CJ141" s="157"/>
      <c r="CK141" s="157"/>
      <c r="CL141" s="157"/>
      <c r="CM141" s="157"/>
      <c r="CN141" s="157"/>
      <c r="CO141" s="157"/>
      <c r="CP141" s="157"/>
      <c r="CQ141" s="157"/>
      <c r="CR141" s="157"/>
      <c r="CS141" s="157"/>
      <c r="CT141" s="157"/>
      <c r="CU141" s="157"/>
      <c r="CV141" s="157"/>
      <c r="CW141" s="157"/>
      <c r="CX141" s="157"/>
      <c r="CY141" s="157"/>
      <c r="CZ141" s="157"/>
      <c r="DA141" s="157"/>
    </row>
    <row r="142" spans="1:105" ht="12.75">
      <c r="A142" s="180"/>
      <c r="B142" s="180"/>
      <c r="C142" s="180"/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  <c r="AE142" s="180"/>
      <c r="AF142" s="180"/>
      <c r="AG142" s="180"/>
      <c r="AH142" s="180"/>
      <c r="AI142" s="180"/>
      <c r="AJ142" s="157"/>
      <c r="AK142" s="157"/>
      <c r="AL142" s="157"/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  <c r="BY142" s="157"/>
      <c r="BZ142" s="157"/>
      <c r="CA142" s="157"/>
      <c r="CB142" s="157"/>
      <c r="CC142" s="157"/>
      <c r="CD142" s="157"/>
      <c r="CE142" s="157"/>
      <c r="CF142" s="157"/>
      <c r="CG142" s="157"/>
      <c r="CH142" s="157"/>
      <c r="CI142" s="157"/>
      <c r="CJ142" s="157"/>
      <c r="CK142" s="157"/>
      <c r="CL142" s="157"/>
      <c r="CM142" s="157"/>
      <c r="CN142" s="157"/>
      <c r="CO142" s="157"/>
      <c r="CP142" s="157"/>
      <c r="CQ142" s="157"/>
      <c r="CR142" s="157"/>
      <c r="CS142" s="157"/>
      <c r="CT142" s="157"/>
      <c r="CU142" s="157"/>
      <c r="CV142" s="157"/>
      <c r="CW142" s="157"/>
      <c r="CX142" s="157"/>
      <c r="CY142" s="157"/>
      <c r="CZ142" s="157"/>
      <c r="DA142" s="157"/>
    </row>
    <row r="143" spans="1:105" ht="12.75">
      <c r="A143" s="180"/>
      <c r="B143" s="180"/>
      <c r="C143" s="180"/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  <c r="AE143" s="180"/>
      <c r="AF143" s="180"/>
      <c r="AG143" s="180"/>
      <c r="AH143" s="180"/>
      <c r="AI143" s="180"/>
      <c r="AJ143" s="157"/>
      <c r="AK143" s="157"/>
      <c r="AL143" s="157"/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  <c r="BY143" s="157"/>
      <c r="BZ143" s="157"/>
      <c r="CA143" s="157"/>
      <c r="CB143" s="157"/>
      <c r="CC143" s="157"/>
      <c r="CD143" s="157"/>
      <c r="CE143" s="157"/>
      <c r="CF143" s="157"/>
      <c r="CG143" s="157"/>
      <c r="CH143" s="157"/>
      <c r="CI143" s="157"/>
      <c r="CJ143" s="157"/>
      <c r="CK143" s="157"/>
      <c r="CL143" s="157"/>
      <c r="CM143" s="157"/>
      <c r="CN143" s="157"/>
      <c r="CO143" s="157"/>
      <c r="CP143" s="157"/>
      <c r="CQ143" s="157"/>
      <c r="CR143" s="157"/>
      <c r="CS143" s="157"/>
      <c r="CT143" s="157"/>
      <c r="CU143" s="157"/>
      <c r="CV143" s="157"/>
      <c r="CW143" s="157"/>
      <c r="CX143" s="157"/>
      <c r="CY143" s="157"/>
      <c r="CZ143" s="157"/>
      <c r="DA143" s="157"/>
    </row>
    <row r="144" spans="1:105" ht="12.75">
      <c r="A144" s="180"/>
      <c r="B144" s="180"/>
      <c r="C144" s="180"/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  <c r="AE144" s="180"/>
      <c r="AF144" s="180"/>
      <c r="AG144" s="180"/>
      <c r="AH144" s="180"/>
      <c r="AI144" s="180"/>
      <c r="AJ144" s="157"/>
      <c r="AK144" s="157"/>
      <c r="AL144" s="157"/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  <c r="BY144" s="157"/>
      <c r="BZ144" s="157"/>
      <c r="CA144" s="157"/>
      <c r="CB144" s="157"/>
      <c r="CC144" s="157"/>
      <c r="CD144" s="157"/>
      <c r="CE144" s="157"/>
      <c r="CF144" s="157"/>
      <c r="CG144" s="157"/>
      <c r="CH144" s="157"/>
      <c r="CI144" s="157"/>
      <c r="CJ144" s="157"/>
      <c r="CK144" s="157"/>
      <c r="CL144" s="157"/>
      <c r="CM144" s="157"/>
      <c r="CN144" s="157"/>
      <c r="CO144" s="157"/>
      <c r="CP144" s="157"/>
      <c r="CQ144" s="157"/>
      <c r="CR144" s="157"/>
      <c r="CS144" s="157"/>
      <c r="CT144" s="157"/>
      <c r="CU144" s="157"/>
      <c r="CV144" s="157"/>
      <c r="CW144" s="157"/>
      <c r="CX144" s="157"/>
      <c r="CY144" s="157"/>
      <c r="CZ144" s="157"/>
      <c r="DA144" s="157"/>
    </row>
    <row r="145" spans="1:105" ht="12.75">
      <c r="A145" s="180"/>
      <c r="B145" s="180"/>
      <c r="C145" s="180"/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  <c r="AE145" s="180"/>
      <c r="AF145" s="180"/>
      <c r="AG145" s="180"/>
      <c r="AH145" s="180"/>
      <c r="AI145" s="180"/>
      <c r="AJ145" s="157"/>
      <c r="AK145" s="157"/>
      <c r="AL145" s="157"/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  <c r="BY145" s="157"/>
      <c r="BZ145" s="157"/>
      <c r="CA145" s="157"/>
      <c r="CB145" s="157"/>
      <c r="CC145" s="157"/>
      <c r="CD145" s="157"/>
      <c r="CE145" s="157"/>
      <c r="CF145" s="157"/>
      <c r="CG145" s="157"/>
      <c r="CH145" s="157"/>
      <c r="CI145" s="157"/>
      <c r="CJ145" s="157"/>
      <c r="CK145" s="157"/>
      <c r="CL145" s="157"/>
      <c r="CM145" s="157"/>
      <c r="CN145" s="157"/>
      <c r="CO145" s="157"/>
      <c r="CP145" s="157"/>
      <c r="CQ145" s="157"/>
      <c r="CR145" s="157"/>
      <c r="CS145" s="157"/>
      <c r="CT145" s="157"/>
      <c r="CU145" s="157"/>
      <c r="CV145" s="157"/>
      <c r="CW145" s="157"/>
      <c r="CX145" s="157"/>
      <c r="CY145" s="157"/>
      <c r="CZ145" s="157"/>
      <c r="DA145" s="157"/>
    </row>
    <row r="146" spans="1:105" ht="12.75">
      <c r="A146" s="180"/>
      <c r="B146" s="180"/>
      <c r="C146" s="180"/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  <c r="AE146" s="180"/>
      <c r="AF146" s="180"/>
      <c r="AG146" s="180"/>
      <c r="AH146" s="180"/>
      <c r="AI146" s="180"/>
      <c r="AJ146" s="157"/>
      <c r="AK146" s="157"/>
      <c r="AL146" s="157"/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  <c r="BY146" s="157"/>
      <c r="BZ146" s="157"/>
      <c r="CA146" s="157"/>
      <c r="CB146" s="157"/>
      <c r="CC146" s="157"/>
      <c r="CD146" s="157"/>
      <c r="CE146" s="157"/>
      <c r="CF146" s="157"/>
      <c r="CG146" s="157"/>
      <c r="CH146" s="157"/>
      <c r="CI146" s="157"/>
      <c r="CJ146" s="157"/>
      <c r="CK146" s="157"/>
      <c r="CL146" s="157"/>
      <c r="CM146" s="157"/>
      <c r="CN146" s="157"/>
      <c r="CO146" s="157"/>
      <c r="CP146" s="157"/>
      <c r="CQ146" s="157"/>
      <c r="CR146" s="157"/>
      <c r="CS146" s="157"/>
      <c r="CT146" s="157"/>
      <c r="CU146" s="157"/>
      <c r="CV146" s="157"/>
      <c r="CW146" s="157"/>
      <c r="CX146" s="157"/>
      <c r="CY146" s="157"/>
      <c r="CZ146" s="157"/>
      <c r="DA146" s="157"/>
    </row>
    <row r="147" spans="1:105" ht="12.75">
      <c r="A147" s="180"/>
      <c r="B147" s="180"/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  <c r="AE147" s="180"/>
      <c r="AF147" s="180"/>
      <c r="AG147" s="180"/>
      <c r="AH147" s="180"/>
      <c r="AI147" s="180"/>
      <c r="AJ147" s="157"/>
      <c r="AK147" s="157"/>
      <c r="AL147" s="157"/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  <c r="BY147" s="157"/>
      <c r="BZ147" s="157"/>
      <c r="CA147" s="157"/>
      <c r="CB147" s="157"/>
      <c r="CC147" s="157"/>
      <c r="CD147" s="157"/>
      <c r="CE147" s="157"/>
      <c r="CF147" s="157"/>
      <c r="CG147" s="157"/>
      <c r="CH147" s="157"/>
      <c r="CI147" s="157"/>
      <c r="CJ147" s="157"/>
      <c r="CK147" s="157"/>
      <c r="CL147" s="157"/>
      <c r="CM147" s="157"/>
      <c r="CN147" s="157"/>
      <c r="CO147" s="157"/>
      <c r="CP147" s="157"/>
      <c r="CQ147" s="157"/>
      <c r="CR147" s="157"/>
      <c r="CS147" s="157"/>
      <c r="CT147" s="157"/>
      <c r="CU147" s="157"/>
      <c r="CV147" s="157"/>
      <c r="CW147" s="157"/>
      <c r="CX147" s="157"/>
      <c r="CY147" s="157"/>
      <c r="CZ147" s="157"/>
      <c r="DA147" s="157"/>
    </row>
    <row r="148" spans="1:105" ht="12.75">
      <c r="A148" s="180"/>
      <c r="B148" s="180"/>
      <c r="C148" s="180"/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  <c r="AE148" s="180"/>
      <c r="AF148" s="180"/>
      <c r="AG148" s="180"/>
      <c r="AH148" s="180"/>
      <c r="AI148" s="180"/>
      <c r="AJ148" s="157"/>
      <c r="AK148" s="157"/>
      <c r="AL148" s="157"/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  <c r="BY148" s="157"/>
      <c r="BZ148" s="157"/>
      <c r="CA148" s="157"/>
      <c r="CB148" s="157"/>
      <c r="CC148" s="157"/>
      <c r="CD148" s="157"/>
      <c r="CE148" s="157"/>
      <c r="CF148" s="157"/>
      <c r="CG148" s="157"/>
      <c r="CH148" s="157"/>
      <c r="CI148" s="157"/>
      <c r="CJ148" s="157"/>
      <c r="CK148" s="157"/>
      <c r="CL148" s="157"/>
      <c r="CM148" s="157"/>
      <c r="CN148" s="157"/>
      <c r="CO148" s="157"/>
      <c r="CP148" s="157"/>
      <c r="CQ148" s="157"/>
      <c r="CR148" s="157"/>
      <c r="CS148" s="157"/>
      <c r="CT148" s="157"/>
      <c r="CU148" s="157"/>
      <c r="CV148" s="157"/>
      <c r="CW148" s="157"/>
      <c r="CX148" s="157"/>
      <c r="CY148" s="157"/>
      <c r="CZ148" s="157"/>
      <c r="DA148" s="157"/>
    </row>
    <row r="149" spans="1:105" ht="12.75">
      <c r="A149" s="180"/>
      <c r="B149" s="180"/>
      <c r="C149" s="180"/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  <c r="AE149" s="180"/>
      <c r="AF149" s="180"/>
      <c r="AG149" s="180"/>
      <c r="AH149" s="180"/>
      <c r="AI149" s="180"/>
      <c r="AJ149" s="157"/>
      <c r="AK149" s="157"/>
      <c r="AL149" s="157"/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  <c r="BY149" s="157"/>
      <c r="BZ149" s="157"/>
      <c r="CA149" s="157"/>
      <c r="CB149" s="157"/>
      <c r="CC149" s="157"/>
      <c r="CD149" s="157"/>
      <c r="CE149" s="157"/>
      <c r="CF149" s="157"/>
      <c r="CG149" s="157"/>
      <c r="CH149" s="157"/>
      <c r="CI149" s="157"/>
      <c r="CJ149" s="157"/>
      <c r="CK149" s="157"/>
      <c r="CL149" s="157"/>
      <c r="CM149" s="157"/>
      <c r="CN149" s="157"/>
      <c r="CO149" s="157"/>
      <c r="CP149" s="157"/>
      <c r="CQ149" s="157"/>
      <c r="CR149" s="157"/>
      <c r="CS149" s="157"/>
      <c r="CT149" s="157"/>
      <c r="CU149" s="157"/>
      <c r="CV149" s="157"/>
      <c r="CW149" s="157"/>
      <c r="CX149" s="157"/>
      <c r="CY149" s="157"/>
      <c r="CZ149" s="157"/>
      <c r="DA149" s="157"/>
    </row>
    <row r="150" spans="1:105" ht="12.75">
      <c r="A150" s="180"/>
      <c r="B150" s="180"/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  <c r="AE150" s="180"/>
      <c r="AF150" s="180"/>
      <c r="AG150" s="180"/>
      <c r="AH150" s="180"/>
      <c r="AI150" s="180"/>
      <c r="AJ150" s="157"/>
      <c r="AK150" s="157"/>
      <c r="AL150" s="157"/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  <c r="BY150" s="157"/>
      <c r="BZ150" s="157"/>
      <c r="CA150" s="157"/>
      <c r="CB150" s="157"/>
      <c r="CC150" s="157"/>
      <c r="CD150" s="157"/>
      <c r="CE150" s="157"/>
      <c r="CF150" s="157"/>
      <c r="CG150" s="157"/>
      <c r="CH150" s="157"/>
      <c r="CI150" s="157"/>
      <c r="CJ150" s="157"/>
      <c r="CK150" s="157"/>
      <c r="CL150" s="157"/>
      <c r="CM150" s="157"/>
      <c r="CN150" s="157"/>
      <c r="CO150" s="157"/>
      <c r="CP150" s="157"/>
      <c r="CQ150" s="157"/>
      <c r="CR150" s="157"/>
      <c r="CS150" s="157"/>
      <c r="CT150" s="157"/>
      <c r="CU150" s="157"/>
      <c r="CV150" s="157"/>
      <c r="CW150" s="157"/>
      <c r="CX150" s="157"/>
      <c r="CY150" s="157"/>
      <c r="CZ150" s="157"/>
      <c r="DA150" s="157"/>
    </row>
    <row r="151" spans="1:105" ht="12.75">
      <c r="A151" s="180"/>
      <c r="B151" s="180"/>
      <c r="C151" s="180"/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  <c r="AE151" s="180"/>
      <c r="AF151" s="180"/>
      <c r="AG151" s="180"/>
      <c r="AH151" s="180"/>
      <c r="AI151" s="180"/>
      <c r="AJ151" s="157"/>
      <c r="AK151" s="157"/>
      <c r="AL151" s="157"/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  <c r="BY151" s="157"/>
      <c r="BZ151" s="157"/>
      <c r="CA151" s="157"/>
      <c r="CB151" s="157"/>
      <c r="CC151" s="157"/>
      <c r="CD151" s="157"/>
      <c r="CE151" s="157"/>
      <c r="CF151" s="157"/>
      <c r="CG151" s="157"/>
      <c r="CH151" s="157"/>
      <c r="CI151" s="157"/>
      <c r="CJ151" s="157"/>
      <c r="CK151" s="157"/>
      <c r="CL151" s="157"/>
      <c r="CM151" s="157"/>
      <c r="CN151" s="157"/>
      <c r="CO151" s="157"/>
      <c r="CP151" s="157"/>
      <c r="CQ151" s="157"/>
      <c r="CR151" s="157"/>
      <c r="CS151" s="157"/>
      <c r="CT151" s="157"/>
      <c r="CU151" s="157"/>
      <c r="CV151" s="157"/>
      <c r="CW151" s="157"/>
      <c r="CX151" s="157"/>
      <c r="CY151" s="157"/>
      <c r="CZ151" s="157"/>
      <c r="DA151" s="157"/>
    </row>
    <row r="152" spans="1:105" ht="12.75">
      <c r="A152" s="180"/>
      <c r="B152" s="180"/>
      <c r="C152" s="180"/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  <c r="AE152" s="180"/>
      <c r="AF152" s="180"/>
      <c r="AG152" s="180"/>
      <c r="AH152" s="180"/>
      <c r="AI152" s="180"/>
      <c r="AJ152" s="157"/>
      <c r="AK152" s="157"/>
      <c r="AL152" s="157"/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  <c r="BY152" s="157"/>
      <c r="BZ152" s="157"/>
      <c r="CA152" s="157"/>
      <c r="CB152" s="157"/>
      <c r="CC152" s="157"/>
      <c r="CD152" s="157"/>
      <c r="CE152" s="157"/>
      <c r="CF152" s="157"/>
      <c r="CG152" s="157"/>
      <c r="CH152" s="157"/>
      <c r="CI152" s="157"/>
      <c r="CJ152" s="157"/>
      <c r="CK152" s="157"/>
      <c r="CL152" s="157"/>
      <c r="CM152" s="157"/>
      <c r="CN152" s="157"/>
      <c r="CO152" s="157"/>
      <c r="CP152" s="157"/>
      <c r="CQ152" s="157"/>
      <c r="CR152" s="157"/>
      <c r="CS152" s="157"/>
      <c r="CT152" s="157"/>
      <c r="CU152" s="157"/>
      <c r="CV152" s="157"/>
      <c r="CW152" s="157"/>
      <c r="CX152" s="157"/>
      <c r="CY152" s="157"/>
      <c r="CZ152" s="157"/>
      <c r="DA152" s="157"/>
    </row>
    <row r="153" spans="1:105" ht="12.75">
      <c r="A153" s="180"/>
      <c r="B153" s="180"/>
      <c r="C153" s="180"/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R153" s="180"/>
      <c r="S153" s="180"/>
      <c r="T153" s="180"/>
      <c r="U153" s="180"/>
      <c r="V153" s="180"/>
      <c r="W153" s="180"/>
      <c r="X153" s="180"/>
      <c r="Y153" s="180"/>
      <c r="Z153" s="180"/>
      <c r="AA153" s="180"/>
      <c r="AB153" s="180"/>
      <c r="AC153" s="180"/>
      <c r="AD153" s="180"/>
      <c r="AE153" s="180"/>
      <c r="AF153" s="180"/>
      <c r="AG153" s="180"/>
      <c r="AH153" s="180"/>
      <c r="AI153" s="180"/>
      <c r="AJ153" s="157"/>
      <c r="AK153" s="157"/>
      <c r="AL153" s="157"/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  <c r="BY153" s="157"/>
      <c r="BZ153" s="157"/>
      <c r="CA153" s="157"/>
      <c r="CB153" s="157"/>
      <c r="CC153" s="157"/>
      <c r="CD153" s="157"/>
      <c r="CE153" s="157"/>
      <c r="CF153" s="157"/>
      <c r="CG153" s="157"/>
      <c r="CH153" s="157"/>
      <c r="CI153" s="157"/>
      <c r="CJ153" s="157"/>
      <c r="CK153" s="157"/>
      <c r="CL153" s="157"/>
      <c r="CM153" s="157"/>
      <c r="CN153" s="157"/>
      <c r="CO153" s="157"/>
      <c r="CP153" s="157"/>
      <c r="CQ153" s="157"/>
      <c r="CR153" s="157"/>
      <c r="CS153" s="157"/>
      <c r="CT153" s="157"/>
      <c r="CU153" s="157"/>
      <c r="CV153" s="157"/>
      <c r="CW153" s="157"/>
      <c r="CX153" s="157"/>
      <c r="CY153" s="157"/>
      <c r="CZ153" s="157"/>
      <c r="DA153" s="157"/>
    </row>
    <row r="154" spans="1:105" ht="12.75">
      <c r="A154" s="180"/>
      <c r="B154" s="180"/>
      <c r="C154" s="180"/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R154" s="180"/>
      <c r="S154" s="180"/>
      <c r="T154" s="180"/>
      <c r="U154" s="180"/>
      <c r="V154" s="180"/>
      <c r="W154" s="180"/>
      <c r="X154" s="180"/>
      <c r="Y154" s="180"/>
      <c r="Z154" s="180"/>
      <c r="AA154" s="180"/>
      <c r="AB154" s="180"/>
      <c r="AC154" s="180"/>
      <c r="AD154" s="180"/>
      <c r="AE154" s="180"/>
      <c r="AF154" s="180"/>
      <c r="AG154" s="180"/>
      <c r="AH154" s="180"/>
      <c r="AI154" s="180"/>
      <c r="AJ154" s="157"/>
      <c r="AK154" s="157"/>
      <c r="AL154" s="157"/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  <c r="BY154" s="157"/>
      <c r="BZ154" s="157"/>
      <c r="CA154" s="157"/>
      <c r="CB154" s="157"/>
      <c r="CC154" s="157"/>
      <c r="CD154" s="157"/>
      <c r="CE154" s="157"/>
      <c r="CF154" s="157"/>
      <c r="CG154" s="157"/>
      <c r="CH154" s="157"/>
      <c r="CI154" s="157"/>
      <c r="CJ154" s="157"/>
      <c r="CK154" s="157"/>
      <c r="CL154" s="157"/>
      <c r="CM154" s="157"/>
      <c r="CN154" s="157"/>
      <c r="CO154" s="157"/>
      <c r="CP154" s="157"/>
      <c r="CQ154" s="157"/>
      <c r="CR154" s="157"/>
      <c r="CS154" s="157"/>
      <c r="CT154" s="157"/>
      <c r="CU154" s="157"/>
      <c r="CV154" s="157"/>
      <c r="CW154" s="157"/>
      <c r="CX154" s="157"/>
      <c r="CY154" s="157"/>
      <c r="CZ154" s="157"/>
      <c r="DA154" s="157"/>
    </row>
    <row r="155" spans="1:105" ht="12.75">
      <c r="A155" s="180"/>
      <c r="B155" s="180"/>
      <c r="C155" s="180"/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57"/>
      <c r="AK155" s="157"/>
      <c r="AL155" s="157"/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  <c r="BY155" s="157"/>
      <c r="BZ155" s="157"/>
      <c r="CA155" s="157"/>
      <c r="CB155" s="157"/>
      <c r="CC155" s="157"/>
      <c r="CD155" s="157"/>
      <c r="CE155" s="157"/>
      <c r="CF155" s="157"/>
      <c r="CG155" s="157"/>
      <c r="CH155" s="157"/>
      <c r="CI155" s="157"/>
      <c r="CJ155" s="157"/>
      <c r="CK155" s="157"/>
      <c r="CL155" s="157"/>
      <c r="CM155" s="157"/>
      <c r="CN155" s="157"/>
      <c r="CO155" s="157"/>
      <c r="CP155" s="157"/>
      <c r="CQ155" s="157"/>
      <c r="CR155" s="157"/>
      <c r="CS155" s="157"/>
      <c r="CT155" s="157"/>
      <c r="CU155" s="157"/>
      <c r="CV155" s="157"/>
      <c r="CW155" s="157"/>
      <c r="CX155" s="157"/>
      <c r="CY155" s="157"/>
      <c r="CZ155" s="157"/>
      <c r="DA155" s="157"/>
    </row>
    <row r="156" spans="1:105" ht="12.75">
      <c r="A156" s="180"/>
      <c r="B156" s="180"/>
      <c r="C156" s="180"/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R156" s="180"/>
      <c r="S156" s="180"/>
      <c r="T156" s="180"/>
      <c r="U156" s="180"/>
      <c r="V156" s="180"/>
      <c r="W156" s="180"/>
      <c r="X156" s="180"/>
      <c r="Y156" s="180"/>
      <c r="Z156" s="180"/>
      <c r="AA156" s="180"/>
      <c r="AB156" s="180"/>
      <c r="AC156" s="180"/>
      <c r="AD156" s="180"/>
      <c r="AE156" s="180"/>
      <c r="AF156" s="180"/>
      <c r="AG156" s="180"/>
      <c r="AH156" s="180"/>
      <c r="AI156" s="180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  <c r="BY156" s="157"/>
      <c r="BZ156" s="157"/>
      <c r="CA156" s="157"/>
      <c r="CB156" s="157"/>
      <c r="CC156" s="157"/>
      <c r="CD156" s="157"/>
      <c r="CE156" s="157"/>
      <c r="CF156" s="157"/>
      <c r="CG156" s="157"/>
      <c r="CH156" s="157"/>
      <c r="CI156" s="157"/>
      <c r="CJ156" s="157"/>
      <c r="CK156" s="157"/>
      <c r="CL156" s="157"/>
      <c r="CM156" s="157"/>
      <c r="CN156" s="157"/>
      <c r="CO156" s="157"/>
      <c r="CP156" s="157"/>
      <c r="CQ156" s="157"/>
      <c r="CR156" s="157"/>
      <c r="CS156" s="157"/>
      <c r="CT156" s="157"/>
      <c r="CU156" s="157"/>
      <c r="CV156" s="157"/>
      <c r="CW156" s="157"/>
      <c r="CX156" s="157"/>
      <c r="CY156" s="157"/>
      <c r="CZ156" s="157"/>
      <c r="DA156" s="157"/>
    </row>
    <row r="157" spans="1:105" ht="12.75">
      <c r="A157" s="180"/>
      <c r="B157" s="180"/>
      <c r="C157" s="180"/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R157" s="180"/>
      <c r="S157" s="180"/>
      <c r="T157" s="180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F157" s="180"/>
      <c r="AG157" s="180"/>
      <c r="AH157" s="180"/>
      <c r="AI157" s="180"/>
      <c r="AJ157" s="157"/>
      <c r="AK157" s="157"/>
      <c r="AL157" s="157"/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  <c r="BY157" s="157"/>
      <c r="BZ157" s="157"/>
      <c r="CA157" s="157"/>
      <c r="CB157" s="157"/>
      <c r="CC157" s="157"/>
      <c r="CD157" s="157"/>
      <c r="CE157" s="157"/>
      <c r="CF157" s="157"/>
      <c r="CG157" s="157"/>
      <c r="CH157" s="157"/>
      <c r="CI157" s="157"/>
      <c r="CJ157" s="157"/>
      <c r="CK157" s="157"/>
      <c r="CL157" s="157"/>
      <c r="CM157" s="157"/>
      <c r="CN157" s="157"/>
      <c r="CO157" s="157"/>
      <c r="CP157" s="157"/>
      <c r="CQ157" s="157"/>
      <c r="CR157" s="157"/>
      <c r="CS157" s="157"/>
      <c r="CT157" s="157"/>
      <c r="CU157" s="157"/>
      <c r="CV157" s="157"/>
      <c r="CW157" s="157"/>
      <c r="CX157" s="157"/>
      <c r="CY157" s="157"/>
      <c r="CZ157" s="157"/>
      <c r="DA157" s="157"/>
    </row>
    <row r="158" spans="1:105" ht="12.75">
      <c r="A158" s="180"/>
      <c r="B158" s="180"/>
      <c r="C158" s="180"/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R158" s="180"/>
      <c r="S158" s="180"/>
      <c r="T158" s="180"/>
      <c r="U158" s="180"/>
      <c r="V158" s="180"/>
      <c r="W158" s="180"/>
      <c r="X158" s="180"/>
      <c r="Y158" s="180"/>
      <c r="Z158" s="180"/>
      <c r="AA158" s="180"/>
      <c r="AB158" s="180"/>
      <c r="AC158" s="180"/>
      <c r="AD158" s="180"/>
      <c r="AE158" s="180"/>
      <c r="AF158" s="180"/>
      <c r="AG158" s="180"/>
      <c r="AH158" s="180"/>
      <c r="AI158" s="180"/>
      <c r="AJ158" s="157"/>
      <c r="AK158" s="157"/>
      <c r="AL158" s="157"/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  <c r="BY158" s="157"/>
      <c r="BZ158" s="157"/>
      <c r="CA158" s="157"/>
      <c r="CB158" s="157"/>
      <c r="CC158" s="157"/>
      <c r="CD158" s="157"/>
      <c r="CE158" s="157"/>
      <c r="CF158" s="157"/>
      <c r="CG158" s="157"/>
      <c r="CH158" s="157"/>
      <c r="CI158" s="157"/>
      <c r="CJ158" s="157"/>
      <c r="CK158" s="157"/>
      <c r="CL158" s="157"/>
      <c r="CM158" s="157"/>
      <c r="CN158" s="157"/>
      <c r="CO158" s="157"/>
      <c r="CP158" s="157"/>
      <c r="CQ158" s="157"/>
      <c r="CR158" s="157"/>
      <c r="CS158" s="157"/>
      <c r="CT158" s="157"/>
      <c r="CU158" s="157"/>
      <c r="CV158" s="157"/>
      <c r="CW158" s="157"/>
      <c r="CX158" s="157"/>
      <c r="CY158" s="157"/>
      <c r="CZ158" s="157"/>
      <c r="DA158" s="157"/>
    </row>
    <row r="159" spans="1:105" ht="12.75">
      <c r="A159" s="180"/>
      <c r="B159" s="180"/>
      <c r="C159" s="180"/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R159" s="180"/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57"/>
      <c r="AK159" s="157"/>
      <c r="AL159" s="157"/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  <c r="BY159" s="157"/>
      <c r="BZ159" s="157"/>
      <c r="CA159" s="157"/>
      <c r="CB159" s="157"/>
      <c r="CC159" s="157"/>
      <c r="CD159" s="157"/>
      <c r="CE159" s="157"/>
      <c r="CF159" s="157"/>
      <c r="CG159" s="157"/>
      <c r="CH159" s="157"/>
      <c r="CI159" s="157"/>
      <c r="CJ159" s="157"/>
      <c r="CK159" s="157"/>
      <c r="CL159" s="157"/>
      <c r="CM159" s="157"/>
      <c r="CN159" s="157"/>
      <c r="CO159" s="157"/>
      <c r="CP159" s="157"/>
      <c r="CQ159" s="157"/>
      <c r="CR159" s="157"/>
      <c r="CS159" s="157"/>
      <c r="CT159" s="157"/>
      <c r="CU159" s="157"/>
      <c r="CV159" s="157"/>
      <c r="CW159" s="157"/>
      <c r="CX159" s="157"/>
      <c r="CY159" s="157"/>
      <c r="CZ159" s="157"/>
      <c r="DA159" s="157"/>
    </row>
    <row r="160" spans="1:105" ht="12.75">
      <c r="A160" s="180"/>
      <c r="B160" s="180"/>
      <c r="C160" s="180"/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57"/>
      <c r="AK160" s="157"/>
      <c r="AL160" s="157"/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  <c r="BY160" s="157"/>
      <c r="BZ160" s="157"/>
      <c r="CA160" s="157"/>
      <c r="CB160" s="157"/>
      <c r="CC160" s="157"/>
      <c r="CD160" s="157"/>
      <c r="CE160" s="157"/>
      <c r="CF160" s="157"/>
      <c r="CG160" s="157"/>
      <c r="CH160" s="157"/>
      <c r="CI160" s="157"/>
      <c r="CJ160" s="157"/>
      <c r="CK160" s="157"/>
      <c r="CL160" s="157"/>
      <c r="CM160" s="157"/>
      <c r="CN160" s="157"/>
      <c r="CO160" s="157"/>
      <c r="CP160" s="157"/>
      <c r="CQ160" s="157"/>
      <c r="CR160" s="157"/>
      <c r="CS160" s="157"/>
      <c r="CT160" s="157"/>
      <c r="CU160" s="157"/>
      <c r="CV160" s="157"/>
      <c r="CW160" s="157"/>
      <c r="CX160" s="157"/>
      <c r="CY160" s="157"/>
      <c r="CZ160" s="157"/>
      <c r="DA160" s="157"/>
    </row>
    <row r="161" spans="1:105" ht="12.75">
      <c r="A161" s="180"/>
      <c r="B161" s="180"/>
      <c r="C161" s="180"/>
      <c r="D161" s="180"/>
      <c r="E161" s="180"/>
      <c r="F161" s="180"/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R161" s="180"/>
      <c r="S161" s="180"/>
      <c r="T161" s="180"/>
      <c r="U161" s="180"/>
      <c r="V161" s="180"/>
      <c r="W161" s="180"/>
      <c r="X161" s="180"/>
      <c r="Y161" s="180"/>
      <c r="Z161" s="180"/>
      <c r="AA161" s="180"/>
      <c r="AB161" s="180"/>
      <c r="AC161" s="180"/>
      <c r="AD161" s="180"/>
      <c r="AE161" s="180"/>
      <c r="AF161" s="180"/>
      <c r="AG161" s="180"/>
      <c r="AH161" s="180"/>
      <c r="AI161" s="180"/>
      <c r="AJ161" s="157"/>
      <c r="AK161" s="157"/>
      <c r="AL161" s="157"/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  <c r="BY161" s="157"/>
      <c r="BZ161" s="157"/>
      <c r="CA161" s="157"/>
      <c r="CB161" s="157"/>
      <c r="CC161" s="157"/>
      <c r="CD161" s="157"/>
      <c r="CE161" s="157"/>
      <c r="CF161" s="157"/>
      <c r="CG161" s="157"/>
      <c r="CH161" s="157"/>
      <c r="CI161" s="157"/>
      <c r="CJ161" s="157"/>
      <c r="CK161" s="157"/>
      <c r="CL161" s="157"/>
      <c r="CM161" s="157"/>
      <c r="CN161" s="157"/>
      <c r="CO161" s="157"/>
      <c r="CP161" s="157"/>
      <c r="CQ161" s="157"/>
      <c r="CR161" s="157"/>
      <c r="CS161" s="157"/>
      <c r="CT161" s="157"/>
      <c r="CU161" s="157"/>
      <c r="CV161" s="157"/>
      <c r="CW161" s="157"/>
      <c r="CX161" s="157"/>
      <c r="CY161" s="157"/>
      <c r="CZ161" s="157"/>
      <c r="DA161" s="157"/>
    </row>
    <row r="162" spans="1:105" ht="12.75">
      <c r="A162" s="180"/>
      <c r="B162" s="180"/>
      <c r="C162" s="180"/>
      <c r="D162" s="180"/>
      <c r="E162" s="180"/>
      <c r="F162" s="180"/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R162" s="180"/>
      <c r="S162" s="180"/>
      <c r="T162" s="180"/>
      <c r="U162" s="180"/>
      <c r="V162" s="180"/>
      <c r="W162" s="180"/>
      <c r="X162" s="180"/>
      <c r="Y162" s="180"/>
      <c r="Z162" s="180"/>
      <c r="AA162" s="180"/>
      <c r="AB162" s="180"/>
      <c r="AC162" s="180"/>
      <c r="AD162" s="180"/>
      <c r="AE162" s="180"/>
      <c r="AF162" s="180"/>
      <c r="AG162" s="180"/>
      <c r="AH162" s="180"/>
      <c r="AI162" s="180"/>
      <c r="AJ162" s="157"/>
      <c r="AK162" s="157"/>
      <c r="AL162" s="157"/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  <c r="BY162" s="157"/>
      <c r="BZ162" s="157"/>
      <c r="CA162" s="157"/>
      <c r="CB162" s="157"/>
      <c r="CC162" s="157"/>
      <c r="CD162" s="157"/>
      <c r="CE162" s="157"/>
      <c r="CF162" s="157"/>
      <c r="CG162" s="157"/>
      <c r="CH162" s="157"/>
      <c r="CI162" s="157"/>
      <c r="CJ162" s="157"/>
      <c r="CK162" s="157"/>
      <c r="CL162" s="157"/>
      <c r="CM162" s="157"/>
      <c r="CN162" s="157"/>
      <c r="CO162" s="157"/>
      <c r="CP162" s="157"/>
      <c r="CQ162" s="157"/>
      <c r="CR162" s="157"/>
      <c r="CS162" s="157"/>
      <c r="CT162" s="157"/>
      <c r="CU162" s="157"/>
      <c r="CV162" s="157"/>
      <c r="CW162" s="157"/>
      <c r="CX162" s="157"/>
      <c r="CY162" s="157"/>
      <c r="CZ162" s="157"/>
      <c r="DA162" s="157"/>
    </row>
    <row r="163" spans="1:105" ht="12.75">
      <c r="A163" s="180"/>
      <c r="B163" s="180"/>
      <c r="C163" s="180"/>
      <c r="D163" s="180"/>
      <c r="E163" s="180"/>
      <c r="F163" s="180"/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R163" s="180"/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57"/>
      <c r="AK163" s="157"/>
      <c r="AL163" s="157"/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  <c r="BY163" s="157"/>
      <c r="BZ163" s="157"/>
      <c r="CA163" s="157"/>
      <c r="CB163" s="157"/>
      <c r="CC163" s="157"/>
      <c r="CD163" s="157"/>
      <c r="CE163" s="157"/>
      <c r="CF163" s="157"/>
      <c r="CG163" s="157"/>
      <c r="CH163" s="157"/>
      <c r="CI163" s="157"/>
      <c r="CJ163" s="157"/>
      <c r="CK163" s="157"/>
      <c r="CL163" s="157"/>
      <c r="CM163" s="157"/>
      <c r="CN163" s="157"/>
      <c r="CO163" s="157"/>
      <c r="CP163" s="157"/>
      <c r="CQ163" s="157"/>
      <c r="CR163" s="157"/>
      <c r="CS163" s="157"/>
      <c r="CT163" s="157"/>
      <c r="CU163" s="157"/>
      <c r="CV163" s="157"/>
      <c r="CW163" s="157"/>
      <c r="CX163" s="157"/>
      <c r="CY163" s="157"/>
      <c r="CZ163" s="157"/>
      <c r="DA163" s="157"/>
    </row>
    <row r="164" spans="1:105" ht="12.75">
      <c r="A164" s="180"/>
      <c r="B164" s="180"/>
      <c r="C164" s="180"/>
      <c r="D164" s="180"/>
      <c r="E164" s="180"/>
      <c r="F164" s="180"/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57"/>
      <c r="AK164" s="157"/>
      <c r="AL164" s="157"/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  <c r="BY164" s="157"/>
      <c r="BZ164" s="157"/>
      <c r="CA164" s="157"/>
      <c r="CB164" s="157"/>
      <c r="CC164" s="157"/>
      <c r="CD164" s="157"/>
      <c r="CE164" s="157"/>
      <c r="CF164" s="157"/>
      <c r="CG164" s="157"/>
      <c r="CH164" s="157"/>
      <c r="CI164" s="157"/>
      <c r="CJ164" s="157"/>
      <c r="CK164" s="157"/>
      <c r="CL164" s="157"/>
      <c r="CM164" s="157"/>
      <c r="CN164" s="157"/>
      <c r="CO164" s="157"/>
      <c r="CP164" s="157"/>
      <c r="CQ164" s="157"/>
      <c r="CR164" s="157"/>
      <c r="CS164" s="157"/>
      <c r="CT164" s="157"/>
      <c r="CU164" s="157"/>
      <c r="CV164" s="157"/>
      <c r="CW164" s="157"/>
      <c r="CX164" s="157"/>
      <c r="CY164" s="157"/>
      <c r="CZ164" s="157"/>
      <c r="DA164" s="157"/>
    </row>
    <row r="165" spans="1:105" ht="12.75">
      <c r="A165" s="180"/>
      <c r="B165" s="180"/>
      <c r="C165" s="180"/>
      <c r="D165" s="180"/>
      <c r="E165" s="180"/>
      <c r="F165" s="180"/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R165" s="180"/>
      <c r="S165" s="180"/>
      <c r="T165" s="180"/>
      <c r="U165" s="180"/>
      <c r="V165" s="180"/>
      <c r="W165" s="180"/>
      <c r="X165" s="180"/>
      <c r="Y165" s="180"/>
      <c r="Z165" s="180"/>
      <c r="AA165" s="180"/>
      <c r="AB165" s="180"/>
      <c r="AC165" s="180"/>
      <c r="AD165" s="180"/>
      <c r="AE165" s="180"/>
      <c r="AF165" s="180"/>
      <c r="AG165" s="180"/>
      <c r="AH165" s="180"/>
      <c r="AI165" s="180"/>
      <c r="AJ165" s="157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  <c r="CC165" s="157"/>
      <c r="CD165" s="157"/>
      <c r="CE165" s="157"/>
      <c r="CF165" s="157"/>
      <c r="CG165" s="157"/>
      <c r="CH165" s="157"/>
      <c r="CI165" s="157"/>
      <c r="CJ165" s="157"/>
      <c r="CK165" s="157"/>
      <c r="CL165" s="157"/>
      <c r="CM165" s="157"/>
      <c r="CN165" s="157"/>
      <c r="CO165" s="157"/>
      <c r="CP165" s="157"/>
      <c r="CQ165" s="157"/>
      <c r="CR165" s="157"/>
      <c r="CS165" s="157"/>
      <c r="CT165" s="157"/>
      <c r="CU165" s="157"/>
      <c r="CV165" s="157"/>
      <c r="CW165" s="157"/>
      <c r="CX165" s="157"/>
      <c r="CY165" s="157"/>
      <c r="CZ165" s="157"/>
      <c r="DA165" s="157"/>
    </row>
    <row r="166" spans="1:105" ht="12.75">
      <c r="A166" s="180"/>
      <c r="B166" s="180"/>
      <c r="C166" s="180"/>
      <c r="D166" s="180"/>
      <c r="E166" s="180"/>
      <c r="F166" s="180"/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R166" s="180"/>
      <c r="S166" s="180"/>
      <c r="T166" s="180"/>
      <c r="U166" s="180"/>
      <c r="V166" s="180"/>
      <c r="W166" s="180"/>
      <c r="X166" s="180"/>
      <c r="Y166" s="180"/>
      <c r="Z166" s="180"/>
      <c r="AA166" s="180"/>
      <c r="AB166" s="180"/>
      <c r="AC166" s="180"/>
      <c r="AD166" s="180"/>
      <c r="AE166" s="180"/>
      <c r="AF166" s="180"/>
      <c r="AG166" s="180"/>
      <c r="AH166" s="180"/>
      <c r="AI166" s="180"/>
      <c r="AJ166" s="157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  <c r="CC166" s="157"/>
      <c r="CD166" s="157"/>
      <c r="CE166" s="157"/>
      <c r="CF166" s="157"/>
      <c r="CG166" s="157"/>
      <c r="CH166" s="157"/>
      <c r="CI166" s="157"/>
      <c r="CJ166" s="157"/>
      <c r="CK166" s="157"/>
      <c r="CL166" s="157"/>
      <c r="CM166" s="157"/>
      <c r="CN166" s="157"/>
      <c r="CO166" s="157"/>
      <c r="CP166" s="157"/>
      <c r="CQ166" s="157"/>
      <c r="CR166" s="157"/>
      <c r="CS166" s="157"/>
      <c r="CT166" s="157"/>
      <c r="CU166" s="157"/>
      <c r="CV166" s="157"/>
      <c r="CW166" s="157"/>
      <c r="CX166" s="157"/>
      <c r="CY166" s="157"/>
      <c r="CZ166" s="157"/>
      <c r="DA166" s="157"/>
    </row>
    <row r="167" spans="1:105" ht="12.75">
      <c r="A167" s="180"/>
      <c r="B167" s="180"/>
      <c r="C167" s="180"/>
      <c r="D167" s="180"/>
      <c r="E167" s="180"/>
      <c r="F167" s="180"/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R167" s="180"/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57"/>
      <c r="AK167" s="157"/>
      <c r="AL167" s="157"/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  <c r="BY167" s="157"/>
      <c r="BZ167" s="157"/>
      <c r="CA167" s="157"/>
      <c r="CB167" s="157"/>
      <c r="CC167" s="157"/>
      <c r="CD167" s="157"/>
      <c r="CE167" s="157"/>
      <c r="CF167" s="157"/>
      <c r="CG167" s="157"/>
      <c r="CH167" s="157"/>
      <c r="CI167" s="157"/>
      <c r="CJ167" s="157"/>
      <c r="CK167" s="157"/>
      <c r="CL167" s="157"/>
      <c r="CM167" s="157"/>
      <c r="CN167" s="157"/>
      <c r="CO167" s="157"/>
      <c r="CP167" s="157"/>
      <c r="CQ167" s="157"/>
      <c r="CR167" s="157"/>
      <c r="CS167" s="157"/>
      <c r="CT167" s="157"/>
      <c r="CU167" s="157"/>
      <c r="CV167" s="157"/>
      <c r="CW167" s="157"/>
      <c r="CX167" s="157"/>
      <c r="CY167" s="157"/>
      <c r="CZ167" s="157"/>
      <c r="DA167" s="157"/>
    </row>
    <row r="168" spans="1:105" ht="12.75">
      <c r="A168" s="180"/>
      <c r="B168" s="180"/>
      <c r="C168" s="180"/>
      <c r="D168" s="180"/>
      <c r="E168" s="180"/>
      <c r="F168" s="180"/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57"/>
      <c r="AK168" s="157"/>
      <c r="AL168" s="157"/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  <c r="BY168" s="157"/>
      <c r="BZ168" s="157"/>
      <c r="CA168" s="157"/>
      <c r="CB168" s="157"/>
      <c r="CC168" s="157"/>
      <c r="CD168" s="157"/>
      <c r="CE168" s="157"/>
      <c r="CF168" s="157"/>
      <c r="CG168" s="157"/>
      <c r="CH168" s="157"/>
      <c r="CI168" s="157"/>
      <c r="CJ168" s="157"/>
      <c r="CK168" s="157"/>
      <c r="CL168" s="157"/>
      <c r="CM168" s="157"/>
      <c r="CN168" s="157"/>
      <c r="CO168" s="157"/>
      <c r="CP168" s="157"/>
      <c r="CQ168" s="157"/>
      <c r="CR168" s="157"/>
      <c r="CS168" s="157"/>
      <c r="CT168" s="157"/>
      <c r="CU168" s="157"/>
      <c r="CV168" s="157"/>
      <c r="CW168" s="157"/>
      <c r="CX168" s="157"/>
      <c r="CY168" s="157"/>
      <c r="CZ168" s="157"/>
      <c r="DA168" s="157"/>
    </row>
    <row r="169" spans="1:105" ht="12.75">
      <c r="A169" s="180"/>
      <c r="B169" s="180"/>
      <c r="C169" s="180"/>
      <c r="D169" s="180"/>
      <c r="E169" s="180"/>
      <c r="F169" s="180"/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R169" s="180"/>
      <c r="S169" s="180"/>
      <c r="T169" s="180"/>
      <c r="U169" s="180"/>
      <c r="V169" s="180"/>
      <c r="W169" s="180"/>
      <c r="X169" s="180"/>
      <c r="Y169" s="180"/>
      <c r="Z169" s="180"/>
      <c r="AA169" s="180"/>
      <c r="AB169" s="180"/>
      <c r="AC169" s="180"/>
      <c r="AD169" s="180"/>
      <c r="AE169" s="180"/>
      <c r="AF169" s="180"/>
      <c r="AG169" s="180"/>
      <c r="AH169" s="180"/>
      <c r="AI169" s="180"/>
      <c r="AJ169" s="157"/>
      <c r="AK169" s="157"/>
      <c r="AL169" s="157"/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  <c r="BY169" s="157"/>
      <c r="BZ169" s="157"/>
      <c r="CA169" s="157"/>
      <c r="CB169" s="157"/>
      <c r="CC169" s="157"/>
      <c r="CD169" s="157"/>
      <c r="CE169" s="157"/>
      <c r="CF169" s="157"/>
      <c r="CG169" s="157"/>
      <c r="CH169" s="157"/>
      <c r="CI169" s="157"/>
      <c r="CJ169" s="157"/>
      <c r="CK169" s="157"/>
      <c r="CL169" s="157"/>
      <c r="CM169" s="157"/>
      <c r="CN169" s="157"/>
      <c r="CO169" s="157"/>
      <c r="CP169" s="157"/>
      <c r="CQ169" s="157"/>
      <c r="CR169" s="157"/>
      <c r="CS169" s="157"/>
      <c r="CT169" s="157"/>
      <c r="CU169" s="157"/>
      <c r="CV169" s="157"/>
      <c r="CW169" s="157"/>
      <c r="CX169" s="157"/>
      <c r="CY169" s="157"/>
      <c r="CZ169" s="157"/>
      <c r="DA169" s="157"/>
    </row>
    <row r="170" spans="1:105" ht="12.75">
      <c r="A170" s="180"/>
      <c r="B170" s="180"/>
      <c r="C170" s="180"/>
      <c r="D170" s="180"/>
      <c r="E170" s="180"/>
      <c r="F170" s="180"/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R170" s="180"/>
      <c r="S170" s="180"/>
      <c r="T170" s="180"/>
      <c r="U170" s="180"/>
      <c r="V170" s="180"/>
      <c r="W170" s="180"/>
      <c r="X170" s="180"/>
      <c r="Y170" s="180"/>
      <c r="Z170" s="180"/>
      <c r="AA170" s="180"/>
      <c r="AB170" s="180"/>
      <c r="AC170" s="180"/>
      <c r="AD170" s="180"/>
      <c r="AE170" s="180"/>
      <c r="AF170" s="180"/>
      <c r="AG170" s="180"/>
      <c r="AH170" s="180"/>
      <c r="AI170" s="180"/>
      <c r="AJ170" s="157"/>
      <c r="AK170" s="157"/>
      <c r="AL170" s="157"/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  <c r="BY170" s="157"/>
      <c r="BZ170" s="157"/>
      <c r="CA170" s="157"/>
      <c r="CB170" s="157"/>
      <c r="CC170" s="157"/>
      <c r="CD170" s="157"/>
      <c r="CE170" s="157"/>
      <c r="CF170" s="157"/>
      <c r="CG170" s="157"/>
      <c r="CH170" s="157"/>
      <c r="CI170" s="157"/>
      <c r="CJ170" s="157"/>
      <c r="CK170" s="157"/>
      <c r="CL170" s="157"/>
      <c r="CM170" s="157"/>
      <c r="CN170" s="157"/>
      <c r="CO170" s="157"/>
      <c r="CP170" s="157"/>
      <c r="CQ170" s="157"/>
      <c r="CR170" s="157"/>
      <c r="CS170" s="157"/>
      <c r="CT170" s="157"/>
      <c r="CU170" s="157"/>
      <c r="CV170" s="157"/>
      <c r="CW170" s="157"/>
      <c r="CX170" s="157"/>
      <c r="CY170" s="157"/>
      <c r="CZ170" s="157"/>
      <c r="DA170" s="157"/>
    </row>
    <row r="171" spans="1:105" ht="12.75">
      <c r="A171" s="180"/>
      <c r="B171" s="180"/>
      <c r="C171" s="180"/>
      <c r="D171" s="180"/>
      <c r="E171" s="180"/>
      <c r="F171" s="180"/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R171" s="180"/>
      <c r="S171" s="180"/>
      <c r="T171" s="180"/>
      <c r="U171" s="180"/>
      <c r="V171" s="180"/>
      <c r="W171" s="180"/>
      <c r="X171" s="180"/>
      <c r="Y171" s="180"/>
      <c r="Z171" s="180"/>
      <c r="AA171" s="180"/>
      <c r="AB171" s="180"/>
      <c r="AC171" s="180"/>
      <c r="AD171" s="180"/>
      <c r="AE171" s="180"/>
      <c r="AF171" s="180"/>
      <c r="AG171" s="180"/>
      <c r="AH171" s="180"/>
      <c r="AI171" s="180"/>
      <c r="AJ171" s="157"/>
      <c r="AK171" s="157"/>
      <c r="AL171" s="157"/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  <c r="BY171" s="157"/>
      <c r="BZ171" s="157"/>
      <c r="CA171" s="157"/>
      <c r="CB171" s="157"/>
      <c r="CC171" s="157"/>
      <c r="CD171" s="157"/>
      <c r="CE171" s="157"/>
      <c r="CF171" s="157"/>
      <c r="CG171" s="157"/>
      <c r="CH171" s="157"/>
      <c r="CI171" s="157"/>
      <c r="CJ171" s="157"/>
      <c r="CK171" s="157"/>
      <c r="CL171" s="157"/>
      <c r="CM171" s="157"/>
      <c r="CN171" s="157"/>
      <c r="CO171" s="157"/>
      <c r="CP171" s="157"/>
      <c r="CQ171" s="157"/>
      <c r="CR171" s="157"/>
      <c r="CS171" s="157"/>
      <c r="CT171" s="157"/>
      <c r="CU171" s="157"/>
      <c r="CV171" s="157"/>
      <c r="CW171" s="157"/>
      <c r="CX171" s="157"/>
      <c r="CY171" s="157"/>
      <c r="CZ171" s="157"/>
      <c r="DA171" s="157"/>
    </row>
    <row r="172" spans="1:105" ht="12.75">
      <c r="A172" s="180"/>
      <c r="B172" s="180"/>
      <c r="C172" s="180"/>
      <c r="D172" s="180"/>
      <c r="E172" s="180"/>
      <c r="F172" s="180"/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R172" s="180"/>
      <c r="S172" s="180"/>
      <c r="T172" s="180"/>
      <c r="U172" s="180"/>
      <c r="V172" s="180"/>
      <c r="W172" s="180"/>
      <c r="X172" s="180"/>
      <c r="Y172" s="180"/>
      <c r="Z172" s="180"/>
      <c r="AA172" s="180"/>
      <c r="AB172" s="180"/>
      <c r="AC172" s="180"/>
      <c r="AD172" s="180"/>
      <c r="AE172" s="180"/>
      <c r="AF172" s="180"/>
      <c r="AG172" s="180"/>
      <c r="AH172" s="180"/>
      <c r="AI172" s="180"/>
      <c r="AJ172" s="157"/>
      <c r="AK172" s="157"/>
      <c r="AL172" s="157"/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  <c r="BY172" s="157"/>
      <c r="BZ172" s="157"/>
      <c r="CA172" s="157"/>
      <c r="CB172" s="157"/>
      <c r="CC172" s="157"/>
      <c r="CD172" s="157"/>
      <c r="CE172" s="157"/>
      <c r="CF172" s="157"/>
      <c r="CG172" s="157"/>
      <c r="CH172" s="157"/>
      <c r="CI172" s="157"/>
      <c r="CJ172" s="157"/>
      <c r="CK172" s="157"/>
      <c r="CL172" s="157"/>
      <c r="CM172" s="157"/>
      <c r="CN172" s="157"/>
      <c r="CO172" s="157"/>
      <c r="CP172" s="157"/>
      <c r="CQ172" s="157"/>
      <c r="CR172" s="157"/>
      <c r="CS172" s="157"/>
      <c r="CT172" s="157"/>
      <c r="CU172" s="157"/>
      <c r="CV172" s="157"/>
      <c r="CW172" s="157"/>
      <c r="CX172" s="157"/>
      <c r="CY172" s="157"/>
      <c r="CZ172" s="157"/>
      <c r="DA172" s="157"/>
    </row>
    <row r="173" spans="1:105" ht="12.75">
      <c r="A173" s="180"/>
      <c r="B173" s="180"/>
      <c r="C173" s="180"/>
      <c r="D173" s="180"/>
      <c r="E173" s="180"/>
      <c r="F173" s="180"/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R173" s="180"/>
      <c r="S173" s="180"/>
      <c r="T173" s="180"/>
      <c r="U173" s="180"/>
      <c r="V173" s="180"/>
      <c r="W173" s="180"/>
      <c r="X173" s="180"/>
      <c r="Y173" s="180"/>
      <c r="Z173" s="180"/>
      <c r="AA173" s="180"/>
      <c r="AB173" s="180"/>
      <c r="AC173" s="180"/>
      <c r="AD173" s="180"/>
      <c r="AE173" s="180"/>
      <c r="AF173" s="180"/>
      <c r="AG173" s="180"/>
      <c r="AH173" s="180"/>
      <c r="AI173" s="180"/>
      <c r="AJ173" s="157"/>
      <c r="AK173" s="157"/>
      <c r="AL173" s="157"/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  <c r="BY173" s="157"/>
      <c r="BZ173" s="157"/>
      <c r="CA173" s="157"/>
      <c r="CB173" s="157"/>
      <c r="CC173" s="157"/>
      <c r="CD173" s="157"/>
      <c r="CE173" s="157"/>
      <c r="CF173" s="157"/>
      <c r="CG173" s="157"/>
      <c r="CH173" s="157"/>
      <c r="CI173" s="157"/>
      <c r="CJ173" s="157"/>
      <c r="CK173" s="157"/>
      <c r="CL173" s="157"/>
      <c r="CM173" s="157"/>
      <c r="CN173" s="157"/>
      <c r="CO173" s="157"/>
      <c r="CP173" s="157"/>
      <c r="CQ173" s="157"/>
      <c r="CR173" s="157"/>
      <c r="CS173" s="157"/>
      <c r="CT173" s="157"/>
      <c r="CU173" s="157"/>
      <c r="CV173" s="157"/>
      <c r="CW173" s="157"/>
      <c r="CX173" s="157"/>
      <c r="CY173" s="157"/>
      <c r="CZ173" s="157"/>
      <c r="DA173" s="157"/>
    </row>
    <row r="174" spans="1:105" ht="12.75">
      <c r="A174" s="180"/>
      <c r="B174" s="180"/>
      <c r="C174" s="180"/>
      <c r="D174" s="180"/>
      <c r="E174" s="180"/>
      <c r="F174" s="180"/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R174" s="180"/>
      <c r="S174" s="180"/>
      <c r="T174" s="180"/>
      <c r="U174" s="180"/>
      <c r="V174" s="180"/>
      <c r="W174" s="180"/>
      <c r="X174" s="180"/>
      <c r="Y174" s="180"/>
      <c r="Z174" s="180"/>
      <c r="AA174" s="180"/>
      <c r="AB174" s="180"/>
      <c r="AC174" s="180"/>
      <c r="AD174" s="180"/>
      <c r="AE174" s="180"/>
      <c r="AF174" s="180"/>
      <c r="AG174" s="180"/>
      <c r="AH174" s="180"/>
      <c r="AI174" s="180"/>
      <c r="AJ174" s="157"/>
      <c r="AK174" s="157"/>
      <c r="AL174" s="157"/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  <c r="BY174" s="157"/>
      <c r="BZ174" s="157"/>
      <c r="CA174" s="157"/>
      <c r="CB174" s="157"/>
      <c r="CC174" s="157"/>
      <c r="CD174" s="157"/>
      <c r="CE174" s="157"/>
      <c r="CF174" s="157"/>
      <c r="CG174" s="157"/>
      <c r="CH174" s="157"/>
      <c r="CI174" s="157"/>
      <c r="CJ174" s="157"/>
      <c r="CK174" s="157"/>
      <c r="CL174" s="157"/>
      <c r="CM174" s="157"/>
      <c r="CN174" s="157"/>
      <c r="CO174" s="157"/>
      <c r="CP174" s="157"/>
      <c r="CQ174" s="157"/>
      <c r="CR174" s="157"/>
      <c r="CS174" s="157"/>
      <c r="CT174" s="157"/>
      <c r="CU174" s="157"/>
      <c r="CV174" s="157"/>
      <c r="CW174" s="157"/>
      <c r="CX174" s="157"/>
      <c r="CY174" s="157"/>
      <c r="CZ174" s="157"/>
      <c r="DA174" s="157"/>
    </row>
    <row r="175" spans="1:105" ht="12.75">
      <c r="A175" s="180"/>
      <c r="B175" s="180"/>
      <c r="C175" s="180"/>
      <c r="D175" s="180"/>
      <c r="E175" s="180"/>
      <c r="F175" s="180"/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R175" s="180"/>
      <c r="S175" s="180"/>
      <c r="T175" s="180"/>
      <c r="U175" s="180"/>
      <c r="V175" s="180"/>
      <c r="W175" s="180"/>
      <c r="X175" s="180"/>
      <c r="Y175" s="180"/>
      <c r="Z175" s="180"/>
      <c r="AA175" s="180"/>
      <c r="AB175" s="180"/>
      <c r="AC175" s="180"/>
      <c r="AD175" s="180"/>
      <c r="AE175" s="180"/>
      <c r="AF175" s="180"/>
      <c r="AG175" s="180"/>
      <c r="AH175" s="180"/>
      <c r="AI175" s="180"/>
      <c r="AJ175" s="157"/>
      <c r="AK175" s="157"/>
      <c r="AL175" s="157"/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  <c r="BY175" s="157"/>
      <c r="BZ175" s="157"/>
      <c r="CA175" s="157"/>
      <c r="CB175" s="157"/>
      <c r="CC175" s="157"/>
      <c r="CD175" s="157"/>
      <c r="CE175" s="157"/>
      <c r="CF175" s="157"/>
      <c r="CG175" s="157"/>
      <c r="CH175" s="157"/>
      <c r="CI175" s="157"/>
      <c r="CJ175" s="157"/>
      <c r="CK175" s="157"/>
      <c r="CL175" s="157"/>
      <c r="CM175" s="157"/>
      <c r="CN175" s="157"/>
      <c r="CO175" s="157"/>
      <c r="CP175" s="157"/>
      <c r="CQ175" s="157"/>
      <c r="CR175" s="157"/>
      <c r="CS175" s="157"/>
      <c r="CT175" s="157"/>
      <c r="CU175" s="157"/>
      <c r="CV175" s="157"/>
      <c r="CW175" s="157"/>
      <c r="CX175" s="157"/>
      <c r="CY175" s="157"/>
      <c r="CZ175" s="157"/>
      <c r="DA175" s="157"/>
    </row>
    <row r="176" spans="1:105" ht="12.75">
      <c r="A176" s="180"/>
      <c r="B176" s="180"/>
      <c r="C176" s="180"/>
      <c r="D176" s="180"/>
      <c r="E176" s="180"/>
      <c r="F176" s="180"/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R176" s="180"/>
      <c r="S176" s="180"/>
      <c r="T176" s="180"/>
      <c r="U176" s="180"/>
      <c r="V176" s="180"/>
      <c r="W176" s="180"/>
      <c r="X176" s="180"/>
      <c r="Y176" s="180"/>
      <c r="Z176" s="180"/>
      <c r="AA176" s="180"/>
      <c r="AB176" s="180"/>
      <c r="AC176" s="180"/>
      <c r="AD176" s="180"/>
      <c r="AE176" s="180"/>
      <c r="AF176" s="180"/>
      <c r="AG176" s="180"/>
      <c r="AH176" s="180"/>
      <c r="AI176" s="180"/>
      <c r="AJ176" s="157"/>
      <c r="AK176" s="157"/>
      <c r="AL176" s="157"/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  <c r="BY176" s="157"/>
      <c r="BZ176" s="157"/>
      <c r="CA176" s="157"/>
      <c r="CB176" s="157"/>
      <c r="CC176" s="157"/>
      <c r="CD176" s="157"/>
      <c r="CE176" s="157"/>
      <c r="CF176" s="157"/>
      <c r="CG176" s="157"/>
      <c r="CH176" s="157"/>
      <c r="CI176" s="157"/>
      <c r="CJ176" s="157"/>
      <c r="CK176" s="157"/>
      <c r="CL176" s="157"/>
      <c r="CM176" s="157"/>
      <c r="CN176" s="157"/>
      <c r="CO176" s="157"/>
      <c r="CP176" s="157"/>
      <c r="CQ176" s="157"/>
      <c r="CR176" s="157"/>
      <c r="CS176" s="157"/>
      <c r="CT176" s="157"/>
      <c r="CU176" s="157"/>
      <c r="CV176" s="157"/>
      <c r="CW176" s="157"/>
      <c r="CX176" s="157"/>
      <c r="CY176" s="157"/>
      <c r="CZ176" s="157"/>
      <c r="DA176" s="157"/>
    </row>
    <row r="177" spans="1:105" ht="12.75">
      <c r="A177" s="180"/>
      <c r="B177" s="180"/>
      <c r="C177" s="180"/>
      <c r="D177" s="180"/>
      <c r="E177" s="180"/>
      <c r="F177" s="180"/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R177" s="180"/>
      <c r="S177" s="180"/>
      <c r="T177" s="180"/>
      <c r="U177" s="180"/>
      <c r="V177" s="180"/>
      <c r="W177" s="180"/>
      <c r="X177" s="180"/>
      <c r="Y177" s="180"/>
      <c r="Z177" s="180"/>
      <c r="AA177" s="180"/>
      <c r="AB177" s="180"/>
      <c r="AC177" s="180"/>
      <c r="AD177" s="180"/>
      <c r="AE177" s="180"/>
      <c r="AF177" s="180"/>
      <c r="AG177" s="180"/>
      <c r="AH177" s="180"/>
      <c r="AI177" s="180"/>
      <c r="AJ177" s="157"/>
      <c r="AK177" s="157"/>
      <c r="AL177" s="157"/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  <c r="BY177" s="157"/>
      <c r="BZ177" s="157"/>
      <c r="CA177" s="157"/>
      <c r="CB177" s="157"/>
      <c r="CC177" s="157"/>
      <c r="CD177" s="157"/>
      <c r="CE177" s="157"/>
      <c r="CF177" s="157"/>
      <c r="CG177" s="157"/>
      <c r="CH177" s="157"/>
      <c r="CI177" s="157"/>
      <c r="CJ177" s="157"/>
      <c r="CK177" s="157"/>
      <c r="CL177" s="157"/>
      <c r="CM177" s="157"/>
      <c r="CN177" s="157"/>
      <c r="CO177" s="157"/>
      <c r="CP177" s="157"/>
      <c r="CQ177" s="157"/>
      <c r="CR177" s="157"/>
      <c r="CS177" s="157"/>
      <c r="CT177" s="157"/>
      <c r="CU177" s="157"/>
      <c r="CV177" s="157"/>
      <c r="CW177" s="157"/>
      <c r="CX177" s="157"/>
      <c r="CY177" s="157"/>
      <c r="CZ177" s="157"/>
      <c r="DA177" s="157"/>
    </row>
    <row r="178" spans="1:105" ht="12.75">
      <c r="A178" s="180"/>
      <c r="B178" s="180"/>
      <c r="C178" s="180"/>
      <c r="D178" s="180"/>
      <c r="E178" s="180"/>
      <c r="F178" s="180"/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R178" s="180"/>
      <c r="S178" s="180"/>
      <c r="T178" s="180"/>
      <c r="U178" s="180"/>
      <c r="V178" s="180"/>
      <c r="W178" s="180"/>
      <c r="X178" s="180"/>
      <c r="Y178" s="180"/>
      <c r="Z178" s="180"/>
      <c r="AA178" s="180"/>
      <c r="AB178" s="180"/>
      <c r="AC178" s="180"/>
      <c r="AD178" s="180"/>
      <c r="AE178" s="180"/>
      <c r="AF178" s="180"/>
      <c r="AG178" s="180"/>
      <c r="AH178" s="180"/>
      <c r="AI178" s="180"/>
      <c r="AJ178" s="157"/>
      <c r="AK178" s="157"/>
      <c r="AL178" s="157"/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  <c r="BY178" s="157"/>
      <c r="BZ178" s="157"/>
      <c r="CA178" s="157"/>
      <c r="CB178" s="157"/>
      <c r="CC178" s="157"/>
      <c r="CD178" s="157"/>
      <c r="CE178" s="157"/>
      <c r="CF178" s="157"/>
      <c r="CG178" s="157"/>
      <c r="CH178" s="157"/>
      <c r="CI178" s="157"/>
      <c r="CJ178" s="157"/>
      <c r="CK178" s="157"/>
      <c r="CL178" s="157"/>
      <c r="CM178" s="157"/>
      <c r="CN178" s="157"/>
      <c r="CO178" s="157"/>
      <c r="CP178" s="157"/>
      <c r="CQ178" s="157"/>
      <c r="CR178" s="157"/>
      <c r="CS178" s="157"/>
      <c r="CT178" s="157"/>
      <c r="CU178" s="157"/>
      <c r="CV178" s="157"/>
      <c r="CW178" s="157"/>
      <c r="CX178" s="157"/>
      <c r="CY178" s="157"/>
      <c r="CZ178" s="157"/>
      <c r="DA178" s="157"/>
    </row>
    <row r="179" spans="1:105" ht="12.75">
      <c r="A179" s="180"/>
      <c r="B179" s="180"/>
      <c r="C179" s="180"/>
      <c r="D179" s="180"/>
      <c r="E179" s="180"/>
      <c r="F179" s="180"/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R179" s="180"/>
      <c r="S179" s="180"/>
      <c r="T179" s="180"/>
      <c r="U179" s="180"/>
      <c r="V179" s="180"/>
      <c r="W179" s="180"/>
      <c r="X179" s="180"/>
      <c r="Y179" s="180"/>
      <c r="Z179" s="180"/>
      <c r="AA179" s="180"/>
      <c r="AB179" s="180"/>
      <c r="AC179" s="180"/>
      <c r="AD179" s="180"/>
      <c r="AE179" s="180"/>
      <c r="AF179" s="180"/>
      <c r="AG179" s="180"/>
      <c r="AH179" s="180"/>
      <c r="AI179" s="180"/>
      <c r="AJ179" s="157"/>
      <c r="AK179" s="157"/>
      <c r="AL179" s="157"/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  <c r="BY179" s="157"/>
      <c r="BZ179" s="157"/>
      <c r="CA179" s="157"/>
      <c r="CB179" s="157"/>
      <c r="CC179" s="157"/>
      <c r="CD179" s="157"/>
      <c r="CE179" s="157"/>
      <c r="CF179" s="157"/>
      <c r="CG179" s="157"/>
      <c r="CH179" s="157"/>
      <c r="CI179" s="157"/>
      <c r="CJ179" s="157"/>
      <c r="CK179" s="157"/>
      <c r="CL179" s="157"/>
      <c r="CM179" s="157"/>
      <c r="CN179" s="157"/>
      <c r="CO179" s="157"/>
      <c r="CP179" s="157"/>
      <c r="CQ179" s="157"/>
      <c r="CR179" s="157"/>
      <c r="CS179" s="157"/>
      <c r="CT179" s="157"/>
      <c r="CU179" s="157"/>
      <c r="CV179" s="157"/>
      <c r="CW179" s="157"/>
      <c r="CX179" s="157"/>
      <c r="CY179" s="157"/>
      <c r="CZ179" s="157"/>
      <c r="DA179" s="157"/>
    </row>
    <row r="180" spans="1:105" ht="12.75">
      <c r="A180" s="180"/>
      <c r="B180" s="180"/>
      <c r="C180" s="180"/>
      <c r="D180" s="180"/>
      <c r="E180" s="180"/>
      <c r="F180" s="180"/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R180" s="180"/>
      <c r="S180" s="180"/>
      <c r="T180" s="180"/>
      <c r="U180" s="180"/>
      <c r="V180" s="180"/>
      <c r="W180" s="180"/>
      <c r="X180" s="180"/>
      <c r="Y180" s="180"/>
      <c r="Z180" s="180"/>
      <c r="AA180" s="180"/>
      <c r="AB180" s="180"/>
      <c r="AC180" s="180"/>
      <c r="AD180" s="180"/>
      <c r="AE180" s="180"/>
      <c r="AF180" s="180"/>
      <c r="AG180" s="180"/>
      <c r="AH180" s="180"/>
      <c r="AI180" s="180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  <c r="BY180" s="157"/>
      <c r="BZ180" s="157"/>
      <c r="CA180" s="157"/>
      <c r="CB180" s="157"/>
      <c r="CC180" s="157"/>
      <c r="CD180" s="157"/>
      <c r="CE180" s="157"/>
      <c r="CF180" s="157"/>
      <c r="CG180" s="157"/>
      <c r="CH180" s="157"/>
      <c r="CI180" s="157"/>
      <c r="CJ180" s="157"/>
      <c r="CK180" s="157"/>
      <c r="CL180" s="157"/>
      <c r="CM180" s="157"/>
      <c r="CN180" s="157"/>
      <c r="CO180" s="157"/>
      <c r="CP180" s="157"/>
      <c r="CQ180" s="157"/>
      <c r="CR180" s="157"/>
      <c r="CS180" s="157"/>
      <c r="CT180" s="157"/>
      <c r="CU180" s="157"/>
      <c r="CV180" s="157"/>
      <c r="CW180" s="157"/>
      <c r="CX180" s="157"/>
      <c r="CY180" s="157"/>
      <c r="CZ180" s="157"/>
      <c r="DA180" s="157"/>
    </row>
    <row r="181" spans="1:105" ht="12.75">
      <c r="A181" s="180"/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R181" s="180"/>
      <c r="S181" s="180"/>
      <c r="T181" s="180"/>
      <c r="U181" s="180"/>
      <c r="V181" s="180"/>
      <c r="W181" s="180"/>
      <c r="X181" s="180"/>
      <c r="Y181" s="180"/>
      <c r="Z181" s="180"/>
      <c r="AA181" s="180"/>
      <c r="AB181" s="180"/>
      <c r="AC181" s="180"/>
      <c r="AD181" s="180"/>
      <c r="AE181" s="180"/>
      <c r="AF181" s="180"/>
      <c r="AG181" s="180"/>
      <c r="AH181" s="180"/>
      <c r="AI181" s="180"/>
      <c r="AJ181" s="157"/>
      <c r="AK181" s="157"/>
      <c r="AL181" s="157"/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  <c r="BY181" s="157"/>
      <c r="BZ181" s="157"/>
      <c r="CA181" s="157"/>
      <c r="CB181" s="157"/>
      <c r="CC181" s="157"/>
      <c r="CD181" s="157"/>
      <c r="CE181" s="157"/>
      <c r="CF181" s="157"/>
      <c r="CG181" s="157"/>
      <c r="CH181" s="157"/>
      <c r="CI181" s="157"/>
      <c r="CJ181" s="157"/>
      <c r="CK181" s="157"/>
      <c r="CL181" s="157"/>
      <c r="CM181" s="157"/>
      <c r="CN181" s="157"/>
      <c r="CO181" s="157"/>
      <c r="CP181" s="157"/>
      <c r="CQ181" s="157"/>
      <c r="CR181" s="157"/>
      <c r="CS181" s="157"/>
      <c r="CT181" s="157"/>
      <c r="CU181" s="157"/>
      <c r="CV181" s="157"/>
      <c r="CW181" s="157"/>
      <c r="CX181" s="157"/>
      <c r="CY181" s="157"/>
      <c r="CZ181" s="157"/>
      <c r="DA181" s="157"/>
    </row>
    <row r="182" spans="1:105" ht="12.75">
      <c r="A182" s="180"/>
      <c r="B182" s="180"/>
      <c r="C182" s="180"/>
      <c r="D182" s="180"/>
      <c r="E182" s="180"/>
      <c r="F182" s="180"/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R182" s="180"/>
      <c r="S182" s="180"/>
      <c r="T182" s="180"/>
      <c r="U182" s="180"/>
      <c r="V182" s="180"/>
      <c r="W182" s="180"/>
      <c r="X182" s="180"/>
      <c r="Y182" s="180"/>
      <c r="Z182" s="180"/>
      <c r="AA182" s="180"/>
      <c r="AB182" s="180"/>
      <c r="AC182" s="180"/>
      <c r="AD182" s="180"/>
      <c r="AE182" s="180"/>
      <c r="AF182" s="180"/>
      <c r="AG182" s="180"/>
      <c r="AH182" s="180"/>
      <c r="AI182" s="180"/>
      <c r="AJ182" s="157"/>
      <c r="AK182" s="157"/>
      <c r="AL182" s="157"/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  <c r="BY182" s="157"/>
      <c r="BZ182" s="157"/>
      <c r="CA182" s="157"/>
      <c r="CB182" s="157"/>
      <c r="CC182" s="157"/>
      <c r="CD182" s="157"/>
      <c r="CE182" s="157"/>
      <c r="CF182" s="157"/>
      <c r="CG182" s="157"/>
      <c r="CH182" s="157"/>
      <c r="CI182" s="157"/>
      <c r="CJ182" s="157"/>
      <c r="CK182" s="157"/>
      <c r="CL182" s="157"/>
      <c r="CM182" s="157"/>
      <c r="CN182" s="157"/>
      <c r="CO182" s="157"/>
      <c r="CP182" s="157"/>
      <c r="CQ182" s="157"/>
      <c r="CR182" s="157"/>
      <c r="CS182" s="157"/>
      <c r="CT182" s="157"/>
      <c r="CU182" s="157"/>
      <c r="CV182" s="157"/>
      <c r="CW182" s="157"/>
      <c r="CX182" s="157"/>
      <c r="CY182" s="157"/>
      <c r="CZ182" s="157"/>
      <c r="DA182" s="157"/>
    </row>
    <row r="183" spans="1:105" ht="12.75">
      <c r="A183" s="180"/>
      <c r="B183" s="180"/>
      <c r="C183" s="180"/>
      <c r="D183" s="180"/>
      <c r="E183" s="180"/>
      <c r="F183" s="180"/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R183" s="180"/>
      <c r="S183" s="180"/>
      <c r="T183" s="180"/>
      <c r="U183" s="180"/>
      <c r="V183" s="180"/>
      <c r="W183" s="180"/>
      <c r="X183" s="180"/>
      <c r="Y183" s="180"/>
      <c r="Z183" s="180"/>
      <c r="AA183" s="180"/>
      <c r="AB183" s="180"/>
      <c r="AC183" s="180"/>
      <c r="AD183" s="180"/>
      <c r="AE183" s="180"/>
      <c r="AF183" s="180"/>
      <c r="AG183" s="180"/>
      <c r="AH183" s="180"/>
      <c r="AI183" s="180"/>
      <c r="AJ183" s="157"/>
      <c r="AK183" s="157"/>
      <c r="AL183" s="157"/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  <c r="BY183" s="157"/>
      <c r="BZ183" s="157"/>
      <c r="CA183" s="157"/>
      <c r="CB183" s="157"/>
      <c r="CC183" s="157"/>
      <c r="CD183" s="157"/>
      <c r="CE183" s="157"/>
      <c r="CF183" s="157"/>
      <c r="CG183" s="157"/>
      <c r="CH183" s="157"/>
      <c r="CI183" s="157"/>
      <c r="CJ183" s="157"/>
      <c r="CK183" s="157"/>
      <c r="CL183" s="157"/>
      <c r="CM183" s="157"/>
      <c r="CN183" s="157"/>
      <c r="CO183" s="157"/>
      <c r="CP183" s="157"/>
      <c r="CQ183" s="157"/>
      <c r="CR183" s="157"/>
      <c r="CS183" s="157"/>
      <c r="CT183" s="157"/>
      <c r="CU183" s="157"/>
      <c r="CV183" s="157"/>
      <c r="CW183" s="157"/>
      <c r="CX183" s="157"/>
      <c r="CY183" s="157"/>
      <c r="CZ183" s="157"/>
      <c r="DA183" s="157"/>
    </row>
    <row r="184" spans="1:105" ht="12.75">
      <c r="A184" s="180"/>
      <c r="B184" s="180"/>
      <c r="C184" s="180"/>
      <c r="D184" s="180"/>
      <c r="E184" s="180"/>
      <c r="F184" s="180"/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R184" s="180"/>
      <c r="S184" s="180"/>
      <c r="T184" s="180"/>
      <c r="U184" s="180"/>
      <c r="V184" s="180"/>
      <c r="W184" s="180"/>
      <c r="X184" s="180"/>
      <c r="Y184" s="180"/>
      <c r="Z184" s="180"/>
      <c r="AA184" s="180"/>
      <c r="AB184" s="180"/>
      <c r="AC184" s="180"/>
      <c r="AD184" s="180"/>
      <c r="AE184" s="180"/>
      <c r="AF184" s="180"/>
      <c r="AG184" s="180"/>
      <c r="AH184" s="180"/>
      <c r="AI184" s="180"/>
      <c r="AJ184" s="157"/>
      <c r="AK184" s="157"/>
      <c r="AL184" s="157"/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  <c r="BY184" s="157"/>
      <c r="BZ184" s="157"/>
      <c r="CA184" s="157"/>
      <c r="CB184" s="157"/>
      <c r="CC184" s="157"/>
      <c r="CD184" s="157"/>
      <c r="CE184" s="157"/>
      <c r="CF184" s="157"/>
      <c r="CG184" s="157"/>
      <c r="CH184" s="157"/>
      <c r="CI184" s="157"/>
      <c r="CJ184" s="157"/>
      <c r="CK184" s="157"/>
      <c r="CL184" s="157"/>
      <c r="CM184" s="157"/>
      <c r="CN184" s="157"/>
      <c r="CO184" s="157"/>
      <c r="CP184" s="157"/>
      <c r="CQ184" s="157"/>
      <c r="CR184" s="157"/>
      <c r="CS184" s="157"/>
      <c r="CT184" s="157"/>
      <c r="CU184" s="157"/>
      <c r="CV184" s="157"/>
      <c r="CW184" s="157"/>
      <c r="CX184" s="157"/>
      <c r="CY184" s="157"/>
      <c r="CZ184" s="157"/>
      <c r="DA184" s="157"/>
    </row>
    <row r="185" spans="1:105" ht="12.75">
      <c r="A185" s="180"/>
      <c r="B185" s="180"/>
      <c r="C185" s="180"/>
      <c r="D185" s="180"/>
      <c r="E185" s="180"/>
      <c r="F185" s="180"/>
      <c r="G185" s="180"/>
      <c r="H185" s="180"/>
      <c r="I185" s="180"/>
      <c r="J185" s="180"/>
      <c r="K185" s="180"/>
      <c r="L185" s="180"/>
      <c r="M185" s="180"/>
      <c r="N185" s="180"/>
      <c r="O185" s="180"/>
      <c r="P185" s="180"/>
      <c r="R185" s="180"/>
      <c r="S185" s="180"/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57"/>
      <c r="AK185" s="157"/>
      <c r="AL185" s="157"/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  <c r="BY185" s="157"/>
      <c r="BZ185" s="157"/>
      <c r="CA185" s="157"/>
      <c r="CB185" s="157"/>
      <c r="CC185" s="157"/>
      <c r="CD185" s="157"/>
      <c r="CE185" s="157"/>
      <c r="CF185" s="157"/>
      <c r="CG185" s="157"/>
      <c r="CH185" s="157"/>
      <c r="CI185" s="157"/>
      <c r="CJ185" s="157"/>
      <c r="CK185" s="157"/>
      <c r="CL185" s="157"/>
      <c r="CM185" s="157"/>
      <c r="CN185" s="157"/>
      <c r="CO185" s="157"/>
      <c r="CP185" s="157"/>
      <c r="CQ185" s="157"/>
      <c r="CR185" s="157"/>
      <c r="CS185" s="157"/>
      <c r="CT185" s="157"/>
      <c r="CU185" s="157"/>
      <c r="CV185" s="157"/>
      <c r="CW185" s="157"/>
      <c r="CX185" s="157"/>
      <c r="CY185" s="157"/>
      <c r="CZ185" s="157"/>
      <c r="DA185" s="157"/>
    </row>
    <row r="186" spans="1:105" ht="12.75">
      <c r="A186" s="180"/>
      <c r="B186" s="180"/>
      <c r="C186" s="180"/>
      <c r="D186" s="180"/>
      <c r="E186" s="180"/>
      <c r="F186" s="180"/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R186" s="180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57"/>
      <c r="AK186" s="157"/>
      <c r="AL186" s="157"/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  <c r="BY186" s="157"/>
      <c r="BZ186" s="157"/>
      <c r="CA186" s="157"/>
      <c r="CB186" s="157"/>
      <c r="CC186" s="157"/>
      <c r="CD186" s="157"/>
      <c r="CE186" s="157"/>
      <c r="CF186" s="157"/>
      <c r="CG186" s="157"/>
      <c r="CH186" s="157"/>
      <c r="CI186" s="157"/>
      <c r="CJ186" s="157"/>
      <c r="CK186" s="157"/>
      <c r="CL186" s="157"/>
      <c r="CM186" s="157"/>
      <c r="CN186" s="157"/>
      <c r="CO186" s="157"/>
      <c r="CP186" s="157"/>
      <c r="CQ186" s="157"/>
      <c r="CR186" s="157"/>
      <c r="CS186" s="157"/>
      <c r="CT186" s="157"/>
      <c r="CU186" s="157"/>
      <c r="CV186" s="157"/>
      <c r="CW186" s="157"/>
      <c r="CX186" s="157"/>
      <c r="CY186" s="157"/>
      <c r="CZ186" s="157"/>
      <c r="DA186" s="157"/>
    </row>
    <row r="187" spans="1:105" ht="12.75">
      <c r="A187" s="180"/>
      <c r="B187" s="180"/>
      <c r="C187" s="180"/>
      <c r="D187" s="180"/>
      <c r="E187" s="180"/>
      <c r="F187" s="180"/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R187" s="180"/>
      <c r="S187" s="180"/>
      <c r="T187" s="180"/>
      <c r="U187" s="180"/>
      <c r="V187" s="180"/>
      <c r="W187" s="180"/>
      <c r="X187" s="180"/>
      <c r="Y187" s="180"/>
      <c r="Z187" s="180"/>
      <c r="AA187" s="180"/>
      <c r="AB187" s="180"/>
      <c r="AC187" s="180"/>
      <c r="AD187" s="180"/>
      <c r="AE187" s="180"/>
      <c r="AF187" s="180"/>
      <c r="AG187" s="180"/>
      <c r="AH187" s="180"/>
      <c r="AI187" s="180"/>
      <c r="AJ187" s="157"/>
      <c r="AK187" s="157"/>
      <c r="AL187" s="157"/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  <c r="BY187" s="157"/>
      <c r="BZ187" s="157"/>
      <c r="CA187" s="157"/>
      <c r="CB187" s="157"/>
      <c r="CC187" s="157"/>
      <c r="CD187" s="157"/>
      <c r="CE187" s="157"/>
      <c r="CF187" s="157"/>
      <c r="CG187" s="157"/>
      <c r="CH187" s="157"/>
      <c r="CI187" s="157"/>
      <c r="CJ187" s="157"/>
      <c r="CK187" s="157"/>
      <c r="CL187" s="157"/>
      <c r="CM187" s="157"/>
      <c r="CN187" s="157"/>
      <c r="CO187" s="157"/>
      <c r="CP187" s="157"/>
      <c r="CQ187" s="157"/>
      <c r="CR187" s="157"/>
      <c r="CS187" s="157"/>
      <c r="CT187" s="157"/>
      <c r="CU187" s="157"/>
      <c r="CV187" s="157"/>
      <c r="CW187" s="157"/>
      <c r="CX187" s="157"/>
      <c r="CY187" s="157"/>
      <c r="CZ187" s="157"/>
      <c r="DA187" s="157"/>
    </row>
    <row r="188" spans="1:105" ht="12.75">
      <c r="A188" s="180"/>
      <c r="B188" s="180"/>
      <c r="C188" s="180"/>
      <c r="D188" s="180"/>
      <c r="E188" s="180"/>
      <c r="F188" s="180"/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R188" s="180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57"/>
      <c r="AK188" s="157"/>
      <c r="AL188" s="157"/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  <c r="BY188" s="157"/>
      <c r="BZ188" s="157"/>
      <c r="CA188" s="157"/>
      <c r="CB188" s="157"/>
      <c r="CC188" s="157"/>
      <c r="CD188" s="157"/>
      <c r="CE188" s="157"/>
      <c r="CF188" s="157"/>
      <c r="CG188" s="157"/>
      <c r="CH188" s="157"/>
      <c r="CI188" s="157"/>
      <c r="CJ188" s="157"/>
      <c r="CK188" s="157"/>
      <c r="CL188" s="157"/>
      <c r="CM188" s="157"/>
      <c r="CN188" s="157"/>
      <c r="CO188" s="157"/>
      <c r="CP188" s="157"/>
      <c r="CQ188" s="157"/>
      <c r="CR188" s="157"/>
      <c r="CS188" s="157"/>
      <c r="CT188" s="157"/>
      <c r="CU188" s="157"/>
      <c r="CV188" s="157"/>
      <c r="CW188" s="157"/>
      <c r="CX188" s="157"/>
      <c r="CY188" s="157"/>
      <c r="CZ188" s="157"/>
      <c r="DA188" s="157"/>
    </row>
    <row r="189" spans="1:105" ht="12.75">
      <c r="A189" s="180"/>
      <c r="B189" s="180"/>
      <c r="C189" s="180"/>
      <c r="D189" s="180"/>
      <c r="E189" s="180"/>
      <c r="F189" s="180"/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R189" s="180"/>
      <c r="S189" s="180"/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57"/>
      <c r="AK189" s="157"/>
      <c r="AL189" s="157"/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  <c r="BY189" s="157"/>
      <c r="BZ189" s="157"/>
      <c r="CA189" s="157"/>
      <c r="CB189" s="157"/>
      <c r="CC189" s="157"/>
      <c r="CD189" s="157"/>
      <c r="CE189" s="157"/>
      <c r="CF189" s="157"/>
      <c r="CG189" s="157"/>
      <c r="CH189" s="157"/>
      <c r="CI189" s="157"/>
      <c r="CJ189" s="157"/>
      <c r="CK189" s="157"/>
      <c r="CL189" s="157"/>
      <c r="CM189" s="157"/>
      <c r="CN189" s="157"/>
      <c r="CO189" s="157"/>
      <c r="CP189" s="157"/>
      <c r="CQ189" s="157"/>
      <c r="CR189" s="157"/>
      <c r="CS189" s="157"/>
      <c r="CT189" s="157"/>
      <c r="CU189" s="157"/>
      <c r="CV189" s="157"/>
      <c r="CW189" s="157"/>
      <c r="CX189" s="157"/>
      <c r="CY189" s="157"/>
      <c r="CZ189" s="157"/>
      <c r="DA189" s="157"/>
    </row>
    <row r="190" spans="1:105" ht="12.75">
      <c r="A190" s="180"/>
      <c r="B190" s="180"/>
      <c r="C190" s="180"/>
      <c r="D190" s="180"/>
      <c r="E190" s="180"/>
      <c r="F190" s="180"/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R190" s="180"/>
      <c r="S190" s="180"/>
      <c r="T190" s="180"/>
      <c r="U190" s="180"/>
      <c r="V190" s="180"/>
      <c r="W190" s="180"/>
      <c r="X190" s="180"/>
      <c r="Y190" s="180"/>
      <c r="Z190" s="180"/>
      <c r="AA190" s="180"/>
      <c r="AB190" s="180"/>
      <c r="AC190" s="180"/>
      <c r="AD190" s="180"/>
      <c r="AE190" s="180"/>
      <c r="AF190" s="180"/>
      <c r="AG190" s="180"/>
      <c r="AH190" s="180"/>
      <c r="AI190" s="180"/>
      <c r="AJ190" s="157"/>
      <c r="AK190" s="157"/>
      <c r="AL190" s="157"/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  <c r="BY190" s="157"/>
      <c r="BZ190" s="157"/>
      <c r="CA190" s="157"/>
      <c r="CB190" s="157"/>
      <c r="CC190" s="157"/>
      <c r="CD190" s="157"/>
      <c r="CE190" s="157"/>
      <c r="CF190" s="157"/>
      <c r="CG190" s="157"/>
      <c r="CH190" s="157"/>
      <c r="CI190" s="157"/>
      <c r="CJ190" s="157"/>
      <c r="CK190" s="157"/>
      <c r="CL190" s="157"/>
      <c r="CM190" s="157"/>
      <c r="CN190" s="157"/>
      <c r="CO190" s="157"/>
      <c r="CP190" s="157"/>
      <c r="CQ190" s="157"/>
      <c r="CR190" s="157"/>
      <c r="CS190" s="157"/>
      <c r="CT190" s="157"/>
      <c r="CU190" s="157"/>
      <c r="CV190" s="157"/>
      <c r="CW190" s="157"/>
      <c r="CX190" s="157"/>
      <c r="CY190" s="157"/>
      <c r="CZ190" s="157"/>
      <c r="DA190" s="157"/>
    </row>
    <row r="191" spans="1:105" ht="12.75">
      <c r="A191" s="180"/>
      <c r="B191" s="180"/>
      <c r="C191" s="180"/>
      <c r="D191" s="180"/>
      <c r="E191" s="180"/>
      <c r="F191" s="180"/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R191" s="180"/>
      <c r="S191" s="180"/>
      <c r="T191" s="180"/>
      <c r="U191" s="180"/>
      <c r="V191" s="180"/>
      <c r="W191" s="180"/>
      <c r="X191" s="180"/>
      <c r="Y191" s="180"/>
      <c r="Z191" s="180"/>
      <c r="AA191" s="180"/>
      <c r="AB191" s="180"/>
      <c r="AC191" s="180"/>
      <c r="AD191" s="180"/>
      <c r="AE191" s="180"/>
      <c r="AF191" s="180"/>
      <c r="AG191" s="180"/>
      <c r="AH191" s="180"/>
      <c r="AI191" s="180"/>
      <c r="AJ191" s="157"/>
      <c r="AK191" s="157"/>
      <c r="AL191" s="157"/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  <c r="BY191" s="157"/>
      <c r="BZ191" s="157"/>
      <c r="CA191" s="157"/>
      <c r="CB191" s="157"/>
      <c r="CC191" s="157"/>
      <c r="CD191" s="157"/>
      <c r="CE191" s="157"/>
      <c r="CF191" s="157"/>
      <c r="CG191" s="157"/>
      <c r="CH191" s="157"/>
      <c r="CI191" s="157"/>
      <c r="CJ191" s="157"/>
      <c r="CK191" s="157"/>
      <c r="CL191" s="157"/>
      <c r="CM191" s="157"/>
      <c r="CN191" s="157"/>
      <c r="CO191" s="157"/>
      <c r="CP191" s="157"/>
      <c r="CQ191" s="157"/>
      <c r="CR191" s="157"/>
      <c r="CS191" s="157"/>
      <c r="CT191" s="157"/>
      <c r="CU191" s="157"/>
      <c r="CV191" s="157"/>
      <c r="CW191" s="157"/>
      <c r="CX191" s="157"/>
      <c r="CY191" s="157"/>
      <c r="CZ191" s="157"/>
      <c r="DA191" s="157"/>
    </row>
    <row r="192" spans="1:105" ht="12.75">
      <c r="A192" s="180"/>
      <c r="B192" s="180"/>
      <c r="C192" s="180"/>
      <c r="D192" s="180"/>
      <c r="E192" s="180"/>
      <c r="F192" s="180"/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R192" s="180"/>
      <c r="S192" s="180"/>
      <c r="T192" s="180"/>
      <c r="U192" s="180"/>
      <c r="V192" s="180"/>
      <c r="W192" s="180"/>
      <c r="X192" s="180"/>
      <c r="Y192" s="180"/>
      <c r="Z192" s="180"/>
      <c r="AA192" s="180"/>
      <c r="AB192" s="180"/>
      <c r="AC192" s="180"/>
      <c r="AD192" s="180"/>
      <c r="AE192" s="180"/>
      <c r="AF192" s="180"/>
      <c r="AG192" s="180"/>
      <c r="AH192" s="180"/>
      <c r="AI192" s="180"/>
      <c r="AJ192" s="157"/>
      <c r="AK192" s="157"/>
      <c r="AL192" s="157"/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  <c r="BY192" s="157"/>
      <c r="BZ192" s="157"/>
      <c r="CA192" s="157"/>
      <c r="CB192" s="157"/>
      <c r="CC192" s="157"/>
      <c r="CD192" s="157"/>
      <c r="CE192" s="157"/>
      <c r="CF192" s="157"/>
      <c r="CG192" s="157"/>
      <c r="CH192" s="157"/>
      <c r="CI192" s="157"/>
      <c r="CJ192" s="157"/>
      <c r="CK192" s="157"/>
      <c r="CL192" s="157"/>
      <c r="CM192" s="157"/>
      <c r="CN192" s="157"/>
      <c r="CO192" s="157"/>
      <c r="CP192" s="157"/>
      <c r="CQ192" s="157"/>
      <c r="CR192" s="157"/>
      <c r="CS192" s="157"/>
      <c r="CT192" s="157"/>
      <c r="CU192" s="157"/>
      <c r="CV192" s="157"/>
      <c r="CW192" s="157"/>
      <c r="CX192" s="157"/>
      <c r="CY192" s="157"/>
      <c r="CZ192" s="157"/>
      <c r="DA192" s="157"/>
    </row>
    <row r="193" spans="1:105" ht="12.75">
      <c r="A193" s="180"/>
      <c r="B193" s="180"/>
      <c r="C193" s="180"/>
      <c r="D193" s="180"/>
      <c r="E193" s="180"/>
      <c r="F193" s="180"/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R193" s="180"/>
      <c r="S193" s="180"/>
      <c r="T193" s="180"/>
      <c r="U193" s="180"/>
      <c r="V193" s="180"/>
      <c r="W193" s="180"/>
      <c r="X193" s="180"/>
      <c r="Y193" s="180"/>
      <c r="Z193" s="180"/>
      <c r="AA193" s="180"/>
      <c r="AB193" s="180"/>
      <c r="AC193" s="180"/>
      <c r="AD193" s="180"/>
      <c r="AE193" s="180"/>
      <c r="AF193" s="180"/>
      <c r="AG193" s="180"/>
      <c r="AH193" s="180"/>
      <c r="AI193" s="180"/>
      <c r="AJ193" s="157"/>
      <c r="AK193" s="157"/>
      <c r="AL193" s="157"/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  <c r="BY193" s="157"/>
      <c r="BZ193" s="157"/>
      <c r="CA193" s="157"/>
      <c r="CB193" s="157"/>
      <c r="CC193" s="157"/>
      <c r="CD193" s="157"/>
      <c r="CE193" s="157"/>
      <c r="CF193" s="157"/>
      <c r="CG193" s="157"/>
      <c r="CH193" s="157"/>
      <c r="CI193" s="157"/>
      <c r="CJ193" s="157"/>
      <c r="CK193" s="157"/>
      <c r="CL193" s="157"/>
      <c r="CM193" s="157"/>
      <c r="CN193" s="157"/>
      <c r="CO193" s="157"/>
      <c r="CP193" s="157"/>
      <c r="CQ193" s="157"/>
      <c r="CR193" s="157"/>
      <c r="CS193" s="157"/>
      <c r="CT193" s="157"/>
      <c r="CU193" s="157"/>
      <c r="CV193" s="157"/>
      <c r="CW193" s="157"/>
      <c r="CX193" s="157"/>
      <c r="CY193" s="157"/>
      <c r="CZ193" s="157"/>
      <c r="DA193" s="157"/>
    </row>
    <row r="194" spans="1:105" ht="12.75">
      <c r="A194" s="180"/>
      <c r="B194" s="180"/>
      <c r="C194" s="180"/>
      <c r="D194" s="180"/>
      <c r="E194" s="180"/>
      <c r="F194" s="180"/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R194" s="180"/>
      <c r="S194" s="180"/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57"/>
      <c r="AK194" s="157"/>
      <c r="AL194" s="157"/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  <c r="BY194" s="157"/>
      <c r="BZ194" s="157"/>
      <c r="CA194" s="157"/>
      <c r="CB194" s="157"/>
      <c r="CC194" s="157"/>
      <c r="CD194" s="157"/>
      <c r="CE194" s="157"/>
      <c r="CF194" s="157"/>
      <c r="CG194" s="157"/>
      <c r="CH194" s="157"/>
      <c r="CI194" s="157"/>
      <c r="CJ194" s="157"/>
      <c r="CK194" s="157"/>
      <c r="CL194" s="157"/>
      <c r="CM194" s="157"/>
      <c r="CN194" s="157"/>
      <c r="CO194" s="157"/>
      <c r="CP194" s="157"/>
      <c r="CQ194" s="157"/>
      <c r="CR194" s="157"/>
      <c r="CS194" s="157"/>
      <c r="CT194" s="157"/>
      <c r="CU194" s="157"/>
      <c r="CV194" s="157"/>
      <c r="CW194" s="157"/>
      <c r="CX194" s="157"/>
      <c r="CY194" s="157"/>
      <c r="CZ194" s="157"/>
      <c r="DA194" s="157"/>
    </row>
    <row r="195" spans="1:105" ht="12.75">
      <c r="A195" s="180"/>
      <c r="B195" s="180"/>
      <c r="C195" s="180"/>
      <c r="D195" s="180"/>
      <c r="E195" s="180"/>
      <c r="F195" s="180"/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R195" s="180"/>
      <c r="S195" s="180"/>
      <c r="T195" s="180"/>
      <c r="U195" s="180"/>
      <c r="V195" s="180"/>
      <c r="W195" s="180"/>
      <c r="X195" s="180"/>
      <c r="Y195" s="180"/>
      <c r="Z195" s="180"/>
      <c r="AA195" s="180"/>
      <c r="AB195" s="180"/>
      <c r="AC195" s="180"/>
      <c r="AD195" s="180"/>
      <c r="AE195" s="180"/>
      <c r="AF195" s="180"/>
      <c r="AG195" s="180"/>
      <c r="AH195" s="180"/>
      <c r="AI195" s="180"/>
      <c r="AJ195" s="157"/>
      <c r="AK195" s="157"/>
      <c r="AL195" s="157"/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  <c r="BY195" s="157"/>
      <c r="BZ195" s="157"/>
      <c r="CA195" s="157"/>
      <c r="CB195" s="157"/>
      <c r="CC195" s="157"/>
      <c r="CD195" s="157"/>
      <c r="CE195" s="157"/>
      <c r="CF195" s="157"/>
      <c r="CG195" s="157"/>
      <c r="CH195" s="157"/>
      <c r="CI195" s="157"/>
      <c r="CJ195" s="157"/>
      <c r="CK195" s="157"/>
      <c r="CL195" s="157"/>
      <c r="CM195" s="157"/>
      <c r="CN195" s="157"/>
      <c r="CO195" s="157"/>
      <c r="CP195" s="157"/>
      <c r="CQ195" s="157"/>
      <c r="CR195" s="157"/>
      <c r="CS195" s="157"/>
      <c r="CT195" s="157"/>
      <c r="CU195" s="157"/>
      <c r="CV195" s="157"/>
      <c r="CW195" s="157"/>
      <c r="CX195" s="157"/>
      <c r="CY195" s="157"/>
      <c r="CZ195" s="157"/>
      <c r="DA195" s="157"/>
    </row>
    <row r="196" spans="1:105" ht="12.75">
      <c r="A196" s="180"/>
      <c r="B196" s="180"/>
      <c r="C196" s="180"/>
      <c r="D196" s="180"/>
      <c r="E196" s="180"/>
      <c r="F196" s="180"/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R196" s="180"/>
      <c r="S196" s="180"/>
      <c r="T196" s="180"/>
      <c r="U196" s="180"/>
      <c r="V196" s="180"/>
      <c r="W196" s="180"/>
      <c r="X196" s="180"/>
      <c r="Y196" s="180"/>
      <c r="Z196" s="180"/>
      <c r="AA196" s="180"/>
      <c r="AB196" s="180"/>
      <c r="AC196" s="180"/>
      <c r="AD196" s="180"/>
      <c r="AE196" s="180"/>
      <c r="AF196" s="180"/>
      <c r="AG196" s="180"/>
      <c r="AH196" s="180"/>
      <c r="AI196" s="180"/>
      <c r="AJ196" s="157"/>
      <c r="AK196" s="157"/>
      <c r="AL196" s="157"/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  <c r="BY196" s="157"/>
      <c r="BZ196" s="157"/>
      <c r="CA196" s="157"/>
      <c r="CB196" s="157"/>
      <c r="CC196" s="157"/>
      <c r="CD196" s="157"/>
      <c r="CE196" s="157"/>
      <c r="CF196" s="157"/>
      <c r="CG196" s="157"/>
      <c r="CH196" s="157"/>
      <c r="CI196" s="157"/>
      <c r="CJ196" s="157"/>
      <c r="CK196" s="157"/>
      <c r="CL196" s="157"/>
      <c r="CM196" s="157"/>
      <c r="CN196" s="157"/>
      <c r="CO196" s="157"/>
      <c r="CP196" s="157"/>
      <c r="CQ196" s="157"/>
      <c r="CR196" s="157"/>
      <c r="CS196" s="157"/>
      <c r="CT196" s="157"/>
      <c r="CU196" s="157"/>
      <c r="CV196" s="157"/>
      <c r="CW196" s="157"/>
      <c r="CX196" s="157"/>
      <c r="CY196" s="157"/>
      <c r="CZ196" s="157"/>
      <c r="DA196" s="157"/>
    </row>
    <row r="197" spans="1:105" ht="12.75">
      <c r="A197" s="180"/>
      <c r="B197" s="180"/>
      <c r="C197" s="180"/>
      <c r="D197" s="180"/>
      <c r="E197" s="180"/>
      <c r="F197" s="180"/>
      <c r="G197" s="180"/>
      <c r="H197" s="180"/>
      <c r="I197" s="180"/>
      <c r="J197" s="180"/>
      <c r="K197" s="180"/>
      <c r="L197" s="180"/>
      <c r="M197" s="180"/>
      <c r="N197" s="180"/>
      <c r="O197" s="180"/>
      <c r="P197" s="180"/>
      <c r="R197" s="180"/>
      <c r="S197" s="180"/>
      <c r="T197" s="180"/>
      <c r="U197" s="180"/>
      <c r="V197" s="180"/>
      <c r="W197" s="180"/>
      <c r="X197" s="180"/>
      <c r="Y197" s="180"/>
      <c r="Z197" s="180"/>
      <c r="AA197" s="180"/>
      <c r="AB197" s="180"/>
      <c r="AC197" s="180"/>
      <c r="AD197" s="180"/>
      <c r="AE197" s="180"/>
      <c r="AF197" s="180"/>
      <c r="AG197" s="180"/>
      <c r="AH197" s="180"/>
      <c r="AI197" s="180"/>
      <c r="AJ197" s="157"/>
      <c r="AK197" s="157"/>
      <c r="AL197" s="157"/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  <c r="BY197" s="157"/>
      <c r="BZ197" s="157"/>
      <c r="CA197" s="157"/>
      <c r="CB197" s="157"/>
      <c r="CC197" s="157"/>
      <c r="CD197" s="157"/>
      <c r="CE197" s="157"/>
      <c r="CF197" s="157"/>
      <c r="CG197" s="157"/>
      <c r="CH197" s="157"/>
      <c r="CI197" s="157"/>
      <c r="CJ197" s="157"/>
      <c r="CK197" s="157"/>
      <c r="CL197" s="157"/>
      <c r="CM197" s="157"/>
      <c r="CN197" s="157"/>
      <c r="CO197" s="157"/>
      <c r="CP197" s="157"/>
      <c r="CQ197" s="157"/>
      <c r="CR197" s="157"/>
      <c r="CS197" s="157"/>
      <c r="CT197" s="157"/>
      <c r="CU197" s="157"/>
      <c r="CV197" s="157"/>
      <c r="CW197" s="157"/>
      <c r="CX197" s="157"/>
      <c r="CY197" s="157"/>
      <c r="CZ197" s="157"/>
      <c r="DA197" s="157"/>
    </row>
    <row r="198" spans="1:105" ht="12.75">
      <c r="A198" s="180"/>
      <c r="B198" s="180"/>
      <c r="C198" s="180"/>
      <c r="D198" s="180"/>
      <c r="E198" s="180"/>
      <c r="F198" s="180"/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R198" s="180"/>
      <c r="S198" s="180"/>
      <c r="T198" s="180"/>
      <c r="U198" s="180"/>
      <c r="V198" s="180"/>
      <c r="W198" s="180"/>
      <c r="X198" s="180"/>
      <c r="Y198" s="180"/>
      <c r="Z198" s="180"/>
      <c r="AA198" s="180"/>
      <c r="AB198" s="180"/>
      <c r="AC198" s="180"/>
      <c r="AD198" s="180"/>
      <c r="AE198" s="180"/>
      <c r="AF198" s="180"/>
      <c r="AG198" s="180"/>
      <c r="AH198" s="180"/>
      <c r="AI198" s="180"/>
      <c r="AJ198" s="157"/>
      <c r="AK198" s="157"/>
      <c r="AL198" s="157"/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  <c r="BY198" s="157"/>
      <c r="BZ198" s="157"/>
      <c r="CA198" s="157"/>
      <c r="CB198" s="157"/>
      <c r="CC198" s="157"/>
      <c r="CD198" s="157"/>
      <c r="CE198" s="157"/>
      <c r="CF198" s="157"/>
      <c r="CG198" s="157"/>
      <c r="CH198" s="157"/>
      <c r="CI198" s="157"/>
      <c r="CJ198" s="157"/>
      <c r="CK198" s="157"/>
      <c r="CL198" s="157"/>
      <c r="CM198" s="157"/>
      <c r="CN198" s="157"/>
      <c r="CO198" s="157"/>
      <c r="CP198" s="157"/>
      <c r="CQ198" s="157"/>
      <c r="CR198" s="157"/>
      <c r="CS198" s="157"/>
      <c r="CT198" s="157"/>
      <c r="CU198" s="157"/>
      <c r="CV198" s="157"/>
      <c r="CW198" s="157"/>
      <c r="CX198" s="157"/>
      <c r="CY198" s="157"/>
      <c r="CZ198" s="157"/>
      <c r="DA198" s="157"/>
    </row>
    <row r="199" spans="1:105" ht="12.75">
      <c r="A199" s="180"/>
      <c r="B199" s="180"/>
      <c r="C199" s="180"/>
      <c r="D199" s="180"/>
      <c r="E199" s="180"/>
      <c r="F199" s="180"/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R199" s="180"/>
      <c r="S199" s="180"/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57"/>
      <c r="AK199" s="157"/>
      <c r="AL199" s="157"/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  <c r="BY199" s="157"/>
      <c r="BZ199" s="157"/>
      <c r="CA199" s="157"/>
      <c r="CB199" s="157"/>
      <c r="CC199" s="157"/>
      <c r="CD199" s="157"/>
      <c r="CE199" s="157"/>
      <c r="CF199" s="157"/>
      <c r="CG199" s="157"/>
      <c r="CH199" s="157"/>
      <c r="CI199" s="157"/>
      <c r="CJ199" s="157"/>
      <c r="CK199" s="157"/>
      <c r="CL199" s="157"/>
      <c r="CM199" s="157"/>
      <c r="CN199" s="157"/>
      <c r="CO199" s="157"/>
      <c r="CP199" s="157"/>
      <c r="CQ199" s="157"/>
      <c r="CR199" s="157"/>
      <c r="CS199" s="157"/>
      <c r="CT199" s="157"/>
      <c r="CU199" s="157"/>
      <c r="CV199" s="157"/>
      <c r="CW199" s="157"/>
      <c r="CX199" s="157"/>
      <c r="CY199" s="157"/>
      <c r="CZ199" s="157"/>
      <c r="DA199" s="157"/>
    </row>
    <row r="200" spans="1:105" ht="12.75">
      <c r="A200" s="180"/>
      <c r="B200" s="180"/>
      <c r="C200" s="180"/>
      <c r="D200" s="180"/>
      <c r="E200" s="180"/>
      <c r="F200" s="180"/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R200" s="180"/>
      <c r="S200" s="180"/>
      <c r="T200" s="180"/>
      <c r="U200" s="180"/>
      <c r="V200" s="180"/>
      <c r="W200" s="180"/>
      <c r="X200" s="180"/>
      <c r="Y200" s="180"/>
      <c r="Z200" s="180"/>
      <c r="AA200" s="180"/>
      <c r="AB200" s="180"/>
      <c r="AC200" s="180"/>
      <c r="AD200" s="180"/>
      <c r="AE200" s="180"/>
      <c r="AF200" s="180"/>
      <c r="AG200" s="180"/>
      <c r="AH200" s="180"/>
      <c r="AI200" s="180"/>
      <c r="AJ200" s="157"/>
      <c r="AK200" s="157"/>
      <c r="AL200" s="157"/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  <c r="BY200" s="157"/>
      <c r="BZ200" s="157"/>
      <c r="CA200" s="157"/>
      <c r="CB200" s="157"/>
      <c r="CC200" s="157"/>
      <c r="CD200" s="157"/>
      <c r="CE200" s="157"/>
      <c r="CF200" s="157"/>
      <c r="CG200" s="157"/>
      <c r="CH200" s="157"/>
      <c r="CI200" s="157"/>
      <c r="CJ200" s="157"/>
      <c r="CK200" s="157"/>
      <c r="CL200" s="157"/>
      <c r="CM200" s="157"/>
      <c r="CN200" s="157"/>
      <c r="CO200" s="157"/>
      <c r="CP200" s="157"/>
      <c r="CQ200" s="157"/>
      <c r="CR200" s="157"/>
      <c r="CS200" s="157"/>
      <c r="CT200" s="157"/>
      <c r="CU200" s="157"/>
      <c r="CV200" s="157"/>
      <c r="CW200" s="157"/>
      <c r="CX200" s="157"/>
      <c r="CY200" s="157"/>
      <c r="CZ200" s="157"/>
      <c r="DA200" s="157"/>
    </row>
    <row r="201" spans="1:105" ht="12.75">
      <c r="A201" s="180"/>
      <c r="B201" s="180"/>
      <c r="C201" s="180"/>
      <c r="D201" s="180"/>
      <c r="E201" s="180"/>
      <c r="F201" s="180"/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R201" s="180"/>
      <c r="S201" s="180"/>
      <c r="T201" s="180"/>
      <c r="U201" s="180"/>
      <c r="V201" s="180"/>
      <c r="W201" s="180"/>
      <c r="X201" s="180"/>
      <c r="Y201" s="180"/>
      <c r="Z201" s="180"/>
      <c r="AA201" s="180"/>
      <c r="AB201" s="180"/>
      <c r="AC201" s="180"/>
      <c r="AD201" s="180"/>
      <c r="AE201" s="180"/>
      <c r="AF201" s="180"/>
      <c r="AG201" s="180"/>
      <c r="AH201" s="180"/>
      <c r="AI201" s="180"/>
      <c r="AJ201" s="157"/>
      <c r="AK201" s="157"/>
      <c r="AL201" s="157"/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  <c r="BY201" s="157"/>
      <c r="BZ201" s="157"/>
      <c r="CA201" s="157"/>
      <c r="CB201" s="157"/>
      <c r="CC201" s="157"/>
      <c r="CD201" s="157"/>
      <c r="CE201" s="157"/>
      <c r="CF201" s="157"/>
      <c r="CG201" s="157"/>
      <c r="CH201" s="157"/>
      <c r="CI201" s="157"/>
      <c r="CJ201" s="157"/>
      <c r="CK201" s="157"/>
      <c r="CL201" s="157"/>
      <c r="CM201" s="157"/>
      <c r="CN201" s="157"/>
      <c r="CO201" s="157"/>
      <c r="CP201" s="157"/>
      <c r="CQ201" s="157"/>
      <c r="CR201" s="157"/>
      <c r="CS201" s="157"/>
      <c r="CT201" s="157"/>
      <c r="CU201" s="157"/>
      <c r="CV201" s="157"/>
      <c r="CW201" s="157"/>
      <c r="CX201" s="157"/>
      <c r="CY201" s="157"/>
      <c r="CZ201" s="157"/>
      <c r="DA201" s="157"/>
    </row>
    <row r="202" spans="1:105" ht="12.75">
      <c r="A202" s="180"/>
      <c r="B202" s="180"/>
      <c r="C202" s="180"/>
      <c r="D202" s="180"/>
      <c r="E202" s="180"/>
      <c r="F202" s="180"/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R202" s="180"/>
      <c r="S202" s="180"/>
      <c r="T202" s="180"/>
      <c r="U202" s="180"/>
      <c r="V202" s="180"/>
      <c r="W202" s="180"/>
      <c r="X202" s="180"/>
      <c r="Y202" s="180"/>
      <c r="Z202" s="180"/>
      <c r="AA202" s="180"/>
      <c r="AB202" s="180"/>
      <c r="AC202" s="180"/>
      <c r="AD202" s="180"/>
      <c r="AE202" s="180"/>
      <c r="AF202" s="180"/>
      <c r="AG202" s="180"/>
      <c r="AH202" s="180"/>
      <c r="AI202" s="180"/>
      <c r="AJ202" s="157"/>
      <c r="AK202" s="157"/>
      <c r="AL202" s="157"/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  <c r="BY202" s="157"/>
      <c r="BZ202" s="157"/>
      <c r="CA202" s="157"/>
      <c r="CB202" s="157"/>
      <c r="CC202" s="157"/>
      <c r="CD202" s="157"/>
      <c r="CE202" s="157"/>
      <c r="CF202" s="157"/>
      <c r="CG202" s="157"/>
      <c r="CH202" s="157"/>
      <c r="CI202" s="157"/>
      <c r="CJ202" s="157"/>
      <c r="CK202" s="157"/>
      <c r="CL202" s="157"/>
      <c r="CM202" s="157"/>
      <c r="CN202" s="157"/>
      <c r="CO202" s="157"/>
      <c r="CP202" s="157"/>
      <c r="CQ202" s="157"/>
      <c r="CR202" s="157"/>
      <c r="CS202" s="157"/>
      <c r="CT202" s="157"/>
      <c r="CU202" s="157"/>
      <c r="CV202" s="157"/>
      <c r="CW202" s="157"/>
      <c r="CX202" s="157"/>
      <c r="CY202" s="157"/>
      <c r="CZ202" s="157"/>
      <c r="DA202" s="157"/>
    </row>
    <row r="203" spans="1:105" ht="12.75">
      <c r="A203" s="180"/>
      <c r="B203" s="180"/>
      <c r="C203" s="180"/>
      <c r="D203" s="180"/>
      <c r="E203" s="180"/>
      <c r="F203" s="180"/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R203" s="180"/>
      <c r="S203" s="180"/>
      <c r="T203" s="180"/>
      <c r="U203" s="180"/>
      <c r="V203" s="180"/>
      <c r="W203" s="180"/>
      <c r="X203" s="180"/>
      <c r="Y203" s="180"/>
      <c r="Z203" s="180"/>
      <c r="AA203" s="180"/>
      <c r="AB203" s="180"/>
      <c r="AC203" s="180"/>
      <c r="AD203" s="180"/>
      <c r="AE203" s="180"/>
      <c r="AF203" s="180"/>
      <c r="AG203" s="180"/>
      <c r="AH203" s="180"/>
      <c r="AI203" s="180"/>
      <c r="AJ203" s="157"/>
      <c r="AK203" s="157"/>
      <c r="AL203" s="157"/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  <c r="BY203" s="157"/>
      <c r="BZ203" s="157"/>
      <c r="CA203" s="157"/>
      <c r="CB203" s="157"/>
      <c r="CC203" s="157"/>
      <c r="CD203" s="157"/>
      <c r="CE203" s="157"/>
      <c r="CF203" s="157"/>
      <c r="CG203" s="157"/>
      <c r="CH203" s="157"/>
      <c r="CI203" s="157"/>
      <c r="CJ203" s="157"/>
      <c r="CK203" s="157"/>
      <c r="CL203" s="157"/>
      <c r="CM203" s="157"/>
      <c r="CN203" s="157"/>
      <c r="CO203" s="157"/>
      <c r="CP203" s="157"/>
      <c r="CQ203" s="157"/>
      <c r="CR203" s="157"/>
      <c r="CS203" s="157"/>
      <c r="CT203" s="157"/>
      <c r="CU203" s="157"/>
      <c r="CV203" s="157"/>
      <c r="CW203" s="157"/>
      <c r="CX203" s="157"/>
      <c r="CY203" s="157"/>
      <c r="CZ203" s="157"/>
      <c r="DA203" s="157"/>
    </row>
    <row r="204" spans="1:105" ht="12.75">
      <c r="A204" s="180"/>
      <c r="B204" s="180"/>
      <c r="C204" s="180"/>
      <c r="D204" s="180"/>
      <c r="E204" s="180"/>
      <c r="F204" s="180"/>
      <c r="G204" s="180"/>
      <c r="H204" s="180"/>
      <c r="I204" s="180"/>
      <c r="J204" s="180"/>
      <c r="K204" s="180"/>
      <c r="L204" s="180"/>
      <c r="M204" s="180"/>
      <c r="N204" s="180"/>
      <c r="O204" s="180"/>
      <c r="P204" s="180"/>
      <c r="R204" s="180"/>
      <c r="S204" s="180"/>
      <c r="T204" s="180"/>
      <c r="U204" s="180"/>
      <c r="V204" s="180"/>
      <c r="W204" s="180"/>
      <c r="X204" s="180"/>
      <c r="Y204" s="180"/>
      <c r="Z204" s="180"/>
      <c r="AA204" s="180"/>
      <c r="AB204" s="180"/>
      <c r="AC204" s="180"/>
      <c r="AD204" s="180"/>
      <c r="AE204" s="180"/>
      <c r="AF204" s="180"/>
      <c r="AG204" s="180"/>
      <c r="AH204" s="180"/>
      <c r="AI204" s="180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  <c r="BY204" s="157"/>
      <c r="BZ204" s="157"/>
      <c r="CA204" s="157"/>
      <c r="CB204" s="157"/>
      <c r="CC204" s="157"/>
      <c r="CD204" s="157"/>
      <c r="CE204" s="157"/>
      <c r="CF204" s="157"/>
      <c r="CG204" s="157"/>
      <c r="CH204" s="157"/>
      <c r="CI204" s="157"/>
      <c r="CJ204" s="157"/>
      <c r="CK204" s="157"/>
      <c r="CL204" s="157"/>
      <c r="CM204" s="157"/>
      <c r="CN204" s="157"/>
      <c r="CO204" s="157"/>
      <c r="CP204" s="157"/>
      <c r="CQ204" s="157"/>
      <c r="CR204" s="157"/>
      <c r="CS204" s="157"/>
      <c r="CT204" s="157"/>
      <c r="CU204" s="157"/>
      <c r="CV204" s="157"/>
      <c r="CW204" s="157"/>
      <c r="CX204" s="157"/>
      <c r="CY204" s="157"/>
      <c r="CZ204" s="157"/>
      <c r="DA204" s="157"/>
    </row>
    <row r="205" spans="1:105" ht="12.75">
      <c r="A205" s="180"/>
      <c r="B205" s="180"/>
      <c r="C205" s="180"/>
      <c r="D205" s="180"/>
      <c r="E205" s="180"/>
      <c r="F205" s="180"/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R205" s="180"/>
      <c r="S205" s="180"/>
      <c r="T205" s="180"/>
      <c r="U205" s="180"/>
      <c r="V205" s="180"/>
      <c r="W205" s="180"/>
      <c r="X205" s="180"/>
      <c r="Y205" s="180"/>
      <c r="Z205" s="180"/>
      <c r="AA205" s="180"/>
      <c r="AB205" s="180"/>
      <c r="AC205" s="180"/>
      <c r="AD205" s="180"/>
      <c r="AE205" s="180"/>
      <c r="AF205" s="180"/>
      <c r="AG205" s="180"/>
      <c r="AH205" s="180"/>
      <c r="AI205" s="180"/>
      <c r="AJ205" s="157"/>
      <c r="AK205" s="157"/>
      <c r="AL205" s="157"/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  <c r="BY205" s="157"/>
      <c r="BZ205" s="157"/>
      <c r="CA205" s="157"/>
      <c r="CB205" s="157"/>
      <c r="CC205" s="157"/>
      <c r="CD205" s="157"/>
      <c r="CE205" s="157"/>
      <c r="CF205" s="157"/>
      <c r="CG205" s="157"/>
      <c r="CH205" s="157"/>
      <c r="CI205" s="157"/>
      <c r="CJ205" s="157"/>
      <c r="CK205" s="157"/>
      <c r="CL205" s="157"/>
      <c r="CM205" s="157"/>
      <c r="CN205" s="157"/>
      <c r="CO205" s="157"/>
      <c r="CP205" s="157"/>
      <c r="CQ205" s="157"/>
      <c r="CR205" s="157"/>
      <c r="CS205" s="157"/>
      <c r="CT205" s="157"/>
      <c r="CU205" s="157"/>
      <c r="CV205" s="157"/>
      <c r="CW205" s="157"/>
      <c r="CX205" s="157"/>
      <c r="CY205" s="157"/>
      <c r="CZ205" s="157"/>
      <c r="DA205" s="157"/>
    </row>
    <row r="206" spans="1:105" ht="12.75">
      <c r="A206" s="180"/>
      <c r="B206" s="180"/>
      <c r="C206" s="180"/>
      <c r="D206" s="180"/>
      <c r="E206" s="180"/>
      <c r="F206" s="180"/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R206" s="180"/>
      <c r="S206" s="180"/>
      <c r="T206" s="180"/>
      <c r="U206" s="180"/>
      <c r="V206" s="180"/>
      <c r="W206" s="180"/>
      <c r="X206" s="180"/>
      <c r="Y206" s="180"/>
      <c r="Z206" s="180"/>
      <c r="AA206" s="180"/>
      <c r="AB206" s="180"/>
      <c r="AC206" s="180"/>
      <c r="AD206" s="180"/>
      <c r="AE206" s="180"/>
      <c r="AF206" s="180"/>
      <c r="AG206" s="180"/>
      <c r="AH206" s="180"/>
      <c r="AI206" s="180"/>
      <c r="AJ206" s="157"/>
      <c r="AK206" s="157"/>
      <c r="AL206" s="157"/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  <c r="BY206" s="157"/>
      <c r="BZ206" s="157"/>
      <c r="CA206" s="157"/>
      <c r="CB206" s="157"/>
      <c r="CC206" s="157"/>
      <c r="CD206" s="157"/>
      <c r="CE206" s="157"/>
      <c r="CF206" s="157"/>
      <c r="CG206" s="157"/>
      <c r="CH206" s="157"/>
      <c r="CI206" s="157"/>
      <c r="CJ206" s="157"/>
      <c r="CK206" s="157"/>
      <c r="CL206" s="157"/>
      <c r="CM206" s="157"/>
      <c r="CN206" s="157"/>
      <c r="CO206" s="157"/>
      <c r="CP206" s="157"/>
      <c r="CQ206" s="157"/>
      <c r="CR206" s="157"/>
      <c r="CS206" s="157"/>
      <c r="CT206" s="157"/>
      <c r="CU206" s="157"/>
      <c r="CV206" s="157"/>
      <c r="CW206" s="157"/>
      <c r="CX206" s="157"/>
      <c r="CY206" s="157"/>
      <c r="CZ206" s="157"/>
      <c r="DA206" s="157"/>
    </row>
    <row r="207" spans="1:105" ht="12.75">
      <c r="A207" s="180"/>
      <c r="B207" s="180"/>
      <c r="C207" s="180"/>
      <c r="D207" s="180"/>
      <c r="E207" s="180"/>
      <c r="F207" s="180"/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R207" s="180"/>
      <c r="S207" s="180"/>
      <c r="T207" s="180"/>
      <c r="U207" s="180"/>
      <c r="V207" s="180"/>
      <c r="W207" s="180"/>
      <c r="X207" s="180"/>
      <c r="Y207" s="180"/>
      <c r="Z207" s="180"/>
      <c r="AA207" s="180"/>
      <c r="AB207" s="180"/>
      <c r="AC207" s="180"/>
      <c r="AD207" s="180"/>
      <c r="AE207" s="180"/>
      <c r="AF207" s="180"/>
      <c r="AG207" s="180"/>
      <c r="AH207" s="180"/>
      <c r="AI207" s="180"/>
      <c r="AJ207" s="157"/>
      <c r="AK207" s="157"/>
      <c r="AL207" s="157"/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  <c r="BY207" s="157"/>
      <c r="BZ207" s="157"/>
      <c r="CA207" s="157"/>
      <c r="CB207" s="157"/>
      <c r="CC207" s="157"/>
      <c r="CD207" s="157"/>
      <c r="CE207" s="157"/>
      <c r="CF207" s="157"/>
      <c r="CG207" s="157"/>
      <c r="CH207" s="157"/>
      <c r="CI207" s="157"/>
      <c r="CJ207" s="157"/>
      <c r="CK207" s="157"/>
      <c r="CL207" s="157"/>
      <c r="CM207" s="157"/>
      <c r="CN207" s="157"/>
      <c r="CO207" s="157"/>
      <c r="CP207" s="157"/>
      <c r="CQ207" s="157"/>
      <c r="CR207" s="157"/>
      <c r="CS207" s="157"/>
      <c r="CT207" s="157"/>
      <c r="CU207" s="157"/>
      <c r="CV207" s="157"/>
      <c r="CW207" s="157"/>
      <c r="CX207" s="157"/>
      <c r="CY207" s="157"/>
      <c r="CZ207" s="157"/>
      <c r="DA207" s="157"/>
    </row>
    <row r="208" spans="1:105" ht="12.75">
      <c r="A208" s="180"/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R208" s="180"/>
      <c r="S208" s="180"/>
      <c r="T208" s="180"/>
      <c r="U208" s="180"/>
      <c r="V208" s="180"/>
      <c r="W208" s="180"/>
      <c r="X208" s="180"/>
      <c r="Y208" s="180"/>
      <c r="Z208" s="180"/>
      <c r="AA208" s="180"/>
      <c r="AB208" s="180"/>
      <c r="AC208" s="180"/>
      <c r="AD208" s="180"/>
      <c r="AE208" s="180"/>
      <c r="AF208" s="180"/>
      <c r="AG208" s="180"/>
      <c r="AH208" s="180"/>
      <c r="AI208" s="180"/>
      <c r="AJ208" s="157"/>
      <c r="AK208" s="157"/>
      <c r="AL208" s="157"/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  <c r="BY208" s="157"/>
      <c r="BZ208" s="157"/>
      <c r="CA208" s="157"/>
      <c r="CB208" s="157"/>
      <c r="CC208" s="157"/>
      <c r="CD208" s="157"/>
      <c r="CE208" s="157"/>
      <c r="CF208" s="157"/>
      <c r="CG208" s="157"/>
      <c r="CH208" s="157"/>
      <c r="CI208" s="157"/>
      <c r="CJ208" s="157"/>
      <c r="CK208" s="157"/>
      <c r="CL208" s="157"/>
      <c r="CM208" s="157"/>
      <c r="CN208" s="157"/>
      <c r="CO208" s="157"/>
      <c r="CP208" s="157"/>
      <c r="CQ208" s="157"/>
      <c r="CR208" s="157"/>
      <c r="CS208" s="157"/>
      <c r="CT208" s="157"/>
      <c r="CU208" s="157"/>
      <c r="CV208" s="157"/>
      <c r="CW208" s="157"/>
      <c r="CX208" s="157"/>
      <c r="CY208" s="157"/>
      <c r="CZ208" s="157"/>
      <c r="DA208" s="157"/>
    </row>
    <row r="209" spans="1:105" ht="12.75">
      <c r="A209" s="180"/>
      <c r="B209" s="180"/>
      <c r="C209" s="180"/>
      <c r="D209" s="180"/>
      <c r="E209" s="180"/>
      <c r="F209" s="180"/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R209" s="180"/>
      <c r="S209" s="180"/>
      <c r="T209" s="180"/>
      <c r="U209" s="180"/>
      <c r="V209" s="180"/>
      <c r="W209" s="180"/>
      <c r="X209" s="180"/>
      <c r="Y209" s="180"/>
      <c r="Z209" s="180"/>
      <c r="AA209" s="180"/>
      <c r="AB209" s="180"/>
      <c r="AC209" s="180"/>
      <c r="AD209" s="180"/>
      <c r="AE209" s="180"/>
      <c r="AF209" s="180"/>
      <c r="AG209" s="180"/>
      <c r="AH209" s="180"/>
      <c r="AI209" s="180"/>
      <c r="AJ209" s="157"/>
      <c r="AK209" s="157"/>
      <c r="AL209" s="157"/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  <c r="BY209" s="157"/>
      <c r="BZ209" s="157"/>
      <c r="CA209" s="157"/>
      <c r="CB209" s="157"/>
      <c r="CC209" s="157"/>
      <c r="CD209" s="157"/>
      <c r="CE209" s="157"/>
      <c r="CF209" s="157"/>
      <c r="CG209" s="157"/>
      <c r="CH209" s="157"/>
      <c r="CI209" s="157"/>
      <c r="CJ209" s="157"/>
      <c r="CK209" s="157"/>
      <c r="CL209" s="157"/>
      <c r="CM209" s="157"/>
      <c r="CN209" s="157"/>
      <c r="CO209" s="157"/>
      <c r="CP209" s="157"/>
      <c r="CQ209" s="157"/>
      <c r="CR209" s="157"/>
      <c r="CS209" s="157"/>
      <c r="CT209" s="157"/>
      <c r="CU209" s="157"/>
      <c r="CV209" s="157"/>
      <c r="CW209" s="157"/>
      <c r="CX209" s="157"/>
      <c r="CY209" s="157"/>
      <c r="CZ209" s="157"/>
      <c r="DA209" s="157"/>
    </row>
    <row r="210" spans="1:105" ht="12.75">
      <c r="A210" s="180"/>
      <c r="B210" s="180"/>
      <c r="C210" s="180"/>
      <c r="D210" s="180"/>
      <c r="E210" s="180"/>
      <c r="F210" s="180"/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R210" s="180"/>
      <c r="S210" s="180"/>
      <c r="T210" s="180"/>
      <c r="U210" s="180"/>
      <c r="V210" s="180"/>
      <c r="W210" s="180"/>
      <c r="X210" s="180"/>
      <c r="Y210" s="180"/>
      <c r="Z210" s="180"/>
      <c r="AA210" s="180"/>
      <c r="AB210" s="180"/>
      <c r="AC210" s="180"/>
      <c r="AD210" s="180"/>
      <c r="AE210" s="180"/>
      <c r="AF210" s="180"/>
      <c r="AG210" s="180"/>
      <c r="AH210" s="180"/>
      <c r="AI210" s="180"/>
      <c r="AJ210" s="157"/>
      <c r="AK210" s="157"/>
      <c r="AL210" s="157"/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  <c r="BY210" s="157"/>
      <c r="BZ210" s="157"/>
      <c r="CA210" s="157"/>
      <c r="CB210" s="157"/>
      <c r="CC210" s="157"/>
      <c r="CD210" s="157"/>
      <c r="CE210" s="157"/>
      <c r="CF210" s="157"/>
      <c r="CG210" s="157"/>
      <c r="CH210" s="157"/>
      <c r="CI210" s="157"/>
      <c r="CJ210" s="157"/>
      <c r="CK210" s="157"/>
      <c r="CL210" s="157"/>
      <c r="CM210" s="157"/>
      <c r="CN210" s="157"/>
      <c r="CO210" s="157"/>
      <c r="CP210" s="157"/>
      <c r="CQ210" s="157"/>
      <c r="CR210" s="157"/>
      <c r="CS210" s="157"/>
      <c r="CT210" s="157"/>
      <c r="CU210" s="157"/>
      <c r="CV210" s="157"/>
      <c r="CW210" s="157"/>
      <c r="CX210" s="157"/>
      <c r="CY210" s="157"/>
      <c r="CZ210" s="157"/>
      <c r="DA210" s="157"/>
    </row>
    <row r="211" spans="1:105" ht="12.75">
      <c r="A211" s="180"/>
      <c r="B211" s="180"/>
      <c r="C211" s="180"/>
      <c r="D211" s="180"/>
      <c r="E211" s="180"/>
      <c r="F211" s="180"/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R211" s="180"/>
      <c r="S211" s="180"/>
      <c r="T211" s="180"/>
      <c r="U211" s="180"/>
      <c r="V211" s="180"/>
      <c r="W211" s="180"/>
      <c r="X211" s="180"/>
      <c r="Y211" s="180"/>
      <c r="Z211" s="180"/>
      <c r="AA211" s="180"/>
      <c r="AB211" s="180"/>
      <c r="AC211" s="180"/>
      <c r="AD211" s="180"/>
      <c r="AE211" s="180"/>
      <c r="AF211" s="180"/>
      <c r="AG211" s="180"/>
      <c r="AH211" s="180"/>
      <c r="AI211" s="180"/>
      <c r="AJ211" s="157"/>
      <c r="AK211" s="157"/>
      <c r="AL211" s="157"/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  <c r="BY211" s="157"/>
      <c r="BZ211" s="157"/>
      <c r="CA211" s="157"/>
      <c r="CB211" s="157"/>
      <c r="CC211" s="157"/>
      <c r="CD211" s="157"/>
      <c r="CE211" s="157"/>
      <c r="CF211" s="157"/>
      <c r="CG211" s="157"/>
      <c r="CH211" s="157"/>
      <c r="CI211" s="157"/>
      <c r="CJ211" s="157"/>
      <c r="CK211" s="157"/>
      <c r="CL211" s="157"/>
      <c r="CM211" s="157"/>
      <c r="CN211" s="157"/>
      <c r="CO211" s="157"/>
      <c r="CP211" s="157"/>
      <c r="CQ211" s="157"/>
      <c r="CR211" s="157"/>
      <c r="CS211" s="157"/>
      <c r="CT211" s="157"/>
      <c r="CU211" s="157"/>
      <c r="CV211" s="157"/>
      <c r="CW211" s="157"/>
      <c r="CX211" s="157"/>
      <c r="CY211" s="157"/>
      <c r="CZ211" s="157"/>
      <c r="DA211" s="157"/>
    </row>
    <row r="212" spans="1:105" ht="12.75">
      <c r="A212" s="180"/>
      <c r="B212" s="180"/>
      <c r="C212" s="180"/>
      <c r="D212" s="180"/>
      <c r="E212" s="180"/>
      <c r="F212" s="180"/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R212" s="180"/>
      <c r="S212" s="180"/>
      <c r="T212" s="180"/>
      <c r="U212" s="180"/>
      <c r="V212" s="180"/>
      <c r="W212" s="180"/>
      <c r="X212" s="180"/>
      <c r="Y212" s="180"/>
      <c r="Z212" s="180"/>
      <c r="AA212" s="180"/>
      <c r="AB212" s="180"/>
      <c r="AC212" s="180"/>
      <c r="AD212" s="180"/>
      <c r="AE212" s="180"/>
      <c r="AF212" s="180"/>
      <c r="AG212" s="180"/>
      <c r="AH212" s="180"/>
      <c r="AI212" s="180"/>
      <c r="AJ212" s="157"/>
      <c r="AK212" s="157"/>
      <c r="AL212" s="157"/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  <c r="BY212" s="157"/>
      <c r="BZ212" s="157"/>
      <c r="CA212" s="157"/>
      <c r="CB212" s="157"/>
      <c r="CC212" s="157"/>
      <c r="CD212" s="157"/>
      <c r="CE212" s="157"/>
      <c r="CF212" s="157"/>
      <c r="CG212" s="157"/>
      <c r="CH212" s="157"/>
      <c r="CI212" s="157"/>
      <c r="CJ212" s="157"/>
      <c r="CK212" s="157"/>
      <c r="CL212" s="157"/>
      <c r="CM212" s="157"/>
      <c r="CN212" s="157"/>
      <c r="CO212" s="157"/>
      <c r="CP212" s="157"/>
      <c r="CQ212" s="157"/>
      <c r="CR212" s="157"/>
      <c r="CS212" s="157"/>
      <c r="CT212" s="157"/>
      <c r="CU212" s="157"/>
      <c r="CV212" s="157"/>
      <c r="CW212" s="157"/>
      <c r="CX212" s="157"/>
      <c r="CY212" s="157"/>
      <c r="CZ212" s="157"/>
      <c r="DA212" s="157"/>
    </row>
    <row r="213" spans="1:105" ht="12.75">
      <c r="A213" s="180"/>
      <c r="B213" s="180"/>
      <c r="C213" s="180"/>
      <c r="D213" s="180"/>
      <c r="E213" s="180"/>
      <c r="F213" s="180"/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R213" s="180"/>
      <c r="S213" s="180"/>
      <c r="T213" s="180"/>
      <c r="U213" s="180"/>
      <c r="V213" s="180"/>
      <c r="W213" s="180"/>
      <c r="X213" s="180"/>
      <c r="Y213" s="180"/>
      <c r="Z213" s="180"/>
      <c r="AA213" s="180"/>
      <c r="AB213" s="180"/>
      <c r="AC213" s="180"/>
      <c r="AD213" s="180"/>
      <c r="AE213" s="180"/>
      <c r="AF213" s="180"/>
      <c r="AG213" s="180"/>
      <c r="AH213" s="180"/>
      <c r="AI213" s="180"/>
      <c r="AJ213" s="157"/>
      <c r="AK213" s="157"/>
      <c r="AL213" s="157"/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  <c r="BY213" s="157"/>
      <c r="BZ213" s="157"/>
      <c r="CA213" s="157"/>
      <c r="CB213" s="157"/>
      <c r="CC213" s="157"/>
      <c r="CD213" s="157"/>
      <c r="CE213" s="157"/>
      <c r="CF213" s="157"/>
      <c r="CG213" s="157"/>
      <c r="CH213" s="157"/>
      <c r="CI213" s="157"/>
      <c r="CJ213" s="157"/>
      <c r="CK213" s="157"/>
      <c r="CL213" s="157"/>
      <c r="CM213" s="157"/>
      <c r="CN213" s="157"/>
      <c r="CO213" s="157"/>
      <c r="CP213" s="157"/>
      <c r="CQ213" s="157"/>
      <c r="CR213" s="157"/>
      <c r="CS213" s="157"/>
      <c r="CT213" s="157"/>
      <c r="CU213" s="157"/>
      <c r="CV213" s="157"/>
      <c r="CW213" s="157"/>
      <c r="CX213" s="157"/>
      <c r="CY213" s="157"/>
      <c r="CZ213" s="157"/>
      <c r="DA213" s="157"/>
    </row>
    <row r="214" spans="1:105" ht="12.75">
      <c r="A214" s="180"/>
      <c r="B214" s="180"/>
      <c r="C214" s="180"/>
      <c r="D214" s="180"/>
      <c r="E214" s="180"/>
      <c r="F214" s="180"/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R214" s="180"/>
      <c r="S214" s="180"/>
      <c r="T214" s="180"/>
      <c r="U214" s="180"/>
      <c r="V214" s="180"/>
      <c r="W214" s="180"/>
      <c r="X214" s="180"/>
      <c r="Y214" s="180"/>
      <c r="Z214" s="180"/>
      <c r="AA214" s="180"/>
      <c r="AB214" s="180"/>
      <c r="AC214" s="180"/>
      <c r="AD214" s="180"/>
      <c r="AE214" s="180"/>
      <c r="AF214" s="180"/>
      <c r="AG214" s="180"/>
      <c r="AH214" s="180"/>
      <c r="AI214" s="180"/>
      <c r="AJ214" s="157"/>
      <c r="AK214" s="157"/>
      <c r="AL214" s="157"/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  <c r="BY214" s="157"/>
      <c r="BZ214" s="157"/>
      <c r="CA214" s="157"/>
      <c r="CB214" s="157"/>
      <c r="CC214" s="157"/>
      <c r="CD214" s="157"/>
      <c r="CE214" s="157"/>
      <c r="CF214" s="157"/>
      <c r="CG214" s="157"/>
      <c r="CH214" s="157"/>
      <c r="CI214" s="157"/>
      <c r="CJ214" s="157"/>
      <c r="CK214" s="157"/>
      <c r="CL214" s="157"/>
      <c r="CM214" s="157"/>
      <c r="CN214" s="157"/>
      <c r="CO214" s="157"/>
      <c r="CP214" s="157"/>
      <c r="CQ214" s="157"/>
      <c r="CR214" s="157"/>
      <c r="CS214" s="157"/>
      <c r="CT214" s="157"/>
      <c r="CU214" s="157"/>
      <c r="CV214" s="157"/>
      <c r="CW214" s="157"/>
      <c r="CX214" s="157"/>
      <c r="CY214" s="157"/>
      <c r="CZ214" s="157"/>
      <c r="DA214" s="157"/>
    </row>
    <row r="215" spans="1:105" ht="12.75">
      <c r="A215" s="180"/>
      <c r="B215" s="180"/>
      <c r="C215" s="180"/>
      <c r="D215" s="180"/>
      <c r="E215" s="180"/>
      <c r="F215" s="180"/>
      <c r="G215" s="180"/>
      <c r="H215" s="180"/>
      <c r="I215" s="180"/>
      <c r="J215" s="180"/>
      <c r="K215" s="180"/>
      <c r="L215" s="180"/>
      <c r="M215" s="180"/>
      <c r="N215" s="180"/>
      <c r="O215" s="180"/>
      <c r="P215" s="180"/>
      <c r="R215" s="180"/>
      <c r="S215" s="180"/>
      <c r="T215" s="180"/>
      <c r="U215" s="180"/>
      <c r="V215" s="180"/>
      <c r="W215" s="180"/>
      <c r="X215" s="180"/>
      <c r="Y215" s="180"/>
      <c r="Z215" s="180"/>
      <c r="AA215" s="180"/>
      <c r="AB215" s="180"/>
      <c r="AC215" s="180"/>
      <c r="AD215" s="180"/>
      <c r="AE215" s="180"/>
      <c r="AF215" s="180"/>
      <c r="AG215" s="180"/>
      <c r="AH215" s="180"/>
      <c r="AI215" s="180"/>
      <c r="AJ215" s="157"/>
      <c r="AK215" s="157"/>
      <c r="AL215" s="157"/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  <c r="BY215" s="157"/>
      <c r="BZ215" s="157"/>
      <c r="CA215" s="157"/>
      <c r="CB215" s="157"/>
      <c r="CC215" s="157"/>
      <c r="CD215" s="157"/>
      <c r="CE215" s="157"/>
      <c r="CF215" s="157"/>
      <c r="CG215" s="157"/>
      <c r="CH215" s="157"/>
      <c r="CI215" s="157"/>
      <c r="CJ215" s="157"/>
      <c r="CK215" s="157"/>
      <c r="CL215" s="157"/>
      <c r="CM215" s="157"/>
      <c r="CN215" s="157"/>
      <c r="CO215" s="157"/>
      <c r="CP215" s="157"/>
      <c r="CQ215" s="157"/>
      <c r="CR215" s="157"/>
      <c r="CS215" s="157"/>
      <c r="CT215" s="157"/>
      <c r="CU215" s="157"/>
      <c r="CV215" s="157"/>
      <c r="CW215" s="157"/>
      <c r="CX215" s="157"/>
      <c r="CY215" s="157"/>
      <c r="CZ215" s="157"/>
      <c r="DA215" s="157"/>
    </row>
    <row r="216" spans="1:105" ht="12.75">
      <c r="A216" s="180"/>
      <c r="B216" s="180"/>
      <c r="C216" s="180"/>
      <c r="D216" s="180"/>
      <c r="E216" s="180"/>
      <c r="F216" s="180"/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R216" s="180"/>
      <c r="S216" s="180"/>
      <c r="T216" s="180"/>
      <c r="U216" s="180"/>
      <c r="V216" s="180"/>
      <c r="W216" s="180"/>
      <c r="X216" s="180"/>
      <c r="Y216" s="180"/>
      <c r="Z216" s="180"/>
      <c r="AA216" s="180"/>
      <c r="AB216" s="180"/>
      <c r="AC216" s="180"/>
      <c r="AD216" s="180"/>
      <c r="AE216" s="180"/>
      <c r="AF216" s="180"/>
      <c r="AG216" s="180"/>
      <c r="AH216" s="180"/>
      <c r="AI216" s="180"/>
      <c r="AJ216" s="157"/>
      <c r="AK216" s="157"/>
      <c r="AL216" s="157"/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  <c r="BY216" s="157"/>
      <c r="BZ216" s="157"/>
      <c r="CA216" s="157"/>
      <c r="CB216" s="157"/>
      <c r="CC216" s="157"/>
      <c r="CD216" s="157"/>
      <c r="CE216" s="157"/>
      <c r="CF216" s="157"/>
      <c r="CG216" s="157"/>
      <c r="CH216" s="157"/>
      <c r="CI216" s="157"/>
      <c r="CJ216" s="157"/>
      <c r="CK216" s="157"/>
      <c r="CL216" s="157"/>
      <c r="CM216" s="157"/>
      <c r="CN216" s="157"/>
      <c r="CO216" s="157"/>
      <c r="CP216" s="157"/>
      <c r="CQ216" s="157"/>
      <c r="CR216" s="157"/>
      <c r="CS216" s="157"/>
      <c r="CT216" s="157"/>
      <c r="CU216" s="157"/>
      <c r="CV216" s="157"/>
      <c r="CW216" s="157"/>
      <c r="CX216" s="157"/>
      <c r="CY216" s="157"/>
      <c r="CZ216" s="157"/>
      <c r="DA216" s="157"/>
    </row>
    <row r="217" spans="1:105" ht="12.75">
      <c r="A217" s="180"/>
      <c r="B217" s="180"/>
      <c r="C217" s="180"/>
      <c r="D217" s="180"/>
      <c r="E217" s="180"/>
      <c r="F217" s="180"/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R217" s="180"/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57"/>
      <c r="AK217" s="157"/>
      <c r="AL217" s="157"/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  <c r="BY217" s="157"/>
      <c r="BZ217" s="157"/>
      <c r="CA217" s="157"/>
      <c r="CB217" s="157"/>
      <c r="CC217" s="157"/>
      <c r="CD217" s="157"/>
      <c r="CE217" s="157"/>
      <c r="CF217" s="157"/>
      <c r="CG217" s="157"/>
      <c r="CH217" s="157"/>
      <c r="CI217" s="157"/>
      <c r="CJ217" s="157"/>
      <c r="CK217" s="157"/>
      <c r="CL217" s="157"/>
      <c r="CM217" s="157"/>
      <c r="CN217" s="157"/>
      <c r="CO217" s="157"/>
      <c r="CP217" s="157"/>
      <c r="CQ217" s="157"/>
      <c r="CR217" s="157"/>
      <c r="CS217" s="157"/>
      <c r="CT217" s="157"/>
      <c r="CU217" s="157"/>
      <c r="CV217" s="157"/>
      <c r="CW217" s="157"/>
      <c r="CX217" s="157"/>
      <c r="CY217" s="157"/>
      <c r="CZ217" s="157"/>
      <c r="DA217" s="157"/>
    </row>
    <row r="218" spans="1:105" ht="12.75">
      <c r="A218" s="180"/>
      <c r="B218" s="180"/>
      <c r="C218" s="180"/>
      <c r="D218" s="180"/>
      <c r="E218" s="180"/>
      <c r="F218" s="180"/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57"/>
      <c r="AK218" s="157"/>
      <c r="AL218" s="157"/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  <c r="BY218" s="157"/>
      <c r="BZ218" s="157"/>
      <c r="CA218" s="157"/>
      <c r="CB218" s="157"/>
      <c r="CC218" s="157"/>
      <c r="CD218" s="157"/>
      <c r="CE218" s="157"/>
      <c r="CF218" s="157"/>
      <c r="CG218" s="157"/>
      <c r="CH218" s="157"/>
      <c r="CI218" s="157"/>
      <c r="CJ218" s="157"/>
      <c r="CK218" s="157"/>
      <c r="CL218" s="157"/>
      <c r="CM218" s="157"/>
      <c r="CN218" s="157"/>
      <c r="CO218" s="157"/>
      <c r="CP218" s="157"/>
      <c r="CQ218" s="157"/>
      <c r="CR218" s="157"/>
      <c r="CS218" s="157"/>
      <c r="CT218" s="157"/>
      <c r="CU218" s="157"/>
      <c r="CV218" s="157"/>
      <c r="CW218" s="157"/>
      <c r="CX218" s="157"/>
      <c r="CY218" s="157"/>
      <c r="CZ218" s="157"/>
      <c r="DA218" s="157"/>
    </row>
    <row r="219" spans="1:105" ht="12.75">
      <c r="A219" s="180"/>
      <c r="B219" s="180"/>
      <c r="C219" s="180"/>
      <c r="D219" s="180"/>
      <c r="E219" s="180"/>
      <c r="F219" s="180"/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R219" s="180"/>
      <c r="S219" s="180"/>
      <c r="T219" s="180"/>
      <c r="U219" s="180"/>
      <c r="V219" s="180"/>
      <c r="W219" s="180"/>
      <c r="X219" s="180"/>
      <c r="Y219" s="180"/>
      <c r="Z219" s="180"/>
      <c r="AA219" s="180"/>
      <c r="AB219" s="180"/>
      <c r="AC219" s="180"/>
      <c r="AD219" s="180"/>
      <c r="AE219" s="180"/>
      <c r="AF219" s="180"/>
      <c r="AG219" s="180"/>
      <c r="AH219" s="180"/>
      <c r="AI219" s="180"/>
      <c r="AJ219" s="157"/>
      <c r="AK219" s="157"/>
      <c r="AL219" s="157"/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  <c r="BY219" s="157"/>
      <c r="BZ219" s="157"/>
      <c r="CA219" s="157"/>
      <c r="CB219" s="157"/>
      <c r="CC219" s="157"/>
      <c r="CD219" s="157"/>
      <c r="CE219" s="157"/>
      <c r="CF219" s="157"/>
      <c r="CG219" s="157"/>
      <c r="CH219" s="157"/>
      <c r="CI219" s="157"/>
      <c r="CJ219" s="157"/>
      <c r="CK219" s="157"/>
      <c r="CL219" s="157"/>
      <c r="CM219" s="157"/>
      <c r="CN219" s="157"/>
      <c r="CO219" s="157"/>
      <c r="CP219" s="157"/>
      <c r="CQ219" s="157"/>
      <c r="CR219" s="157"/>
      <c r="CS219" s="157"/>
      <c r="CT219" s="157"/>
      <c r="CU219" s="157"/>
      <c r="CV219" s="157"/>
      <c r="CW219" s="157"/>
      <c r="CX219" s="157"/>
      <c r="CY219" s="157"/>
      <c r="CZ219" s="157"/>
      <c r="DA219" s="157"/>
    </row>
    <row r="220" spans="1:105" ht="12.75">
      <c r="A220" s="180"/>
      <c r="B220" s="180"/>
      <c r="C220" s="180"/>
      <c r="D220" s="180"/>
      <c r="E220" s="180"/>
      <c r="F220" s="180"/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R220" s="180"/>
      <c r="S220" s="180"/>
      <c r="T220" s="180"/>
      <c r="U220" s="180"/>
      <c r="V220" s="180"/>
      <c r="W220" s="180"/>
      <c r="X220" s="180"/>
      <c r="Y220" s="180"/>
      <c r="Z220" s="180"/>
      <c r="AA220" s="180"/>
      <c r="AB220" s="180"/>
      <c r="AC220" s="180"/>
      <c r="AD220" s="180"/>
      <c r="AE220" s="180"/>
      <c r="AF220" s="180"/>
      <c r="AG220" s="180"/>
      <c r="AH220" s="180"/>
      <c r="AI220" s="180"/>
      <c r="AJ220" s="157"/>
      <c r="AK220" s="157"/>
      <c r="AL220" s="157"/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  <c r="BY220" s="157"/>
      <c r="BZ220" s="157"/>
      <c r="CA220" s="157"/>
      <c r="CB220" s="157"/>
      <c r="CC220" s="157"/>
      <c r="CD220" s="157"/>
      <c r="CE220" s="157"/>
      <c r="CF220" s="157"/>
      <c r="CG220" s="157"/>
      <c r="CH220" s="157"/>
      <c r="CI220" s="157"/>
      <c r="CJ220" s="157"/>
      <c r="CK220" s="157"/>
      <c r="CL220" s="157"/>
      <c r="CM220" s="157"/>
      <c r="CN220" s="157"/>
      <c r="CO220" s="157"/>
      <c r="CP220" s="157"/>
      <c r="CQ220" s="157"/>
      <c r="CR220" s="157"/>
      <c r="CS220" s="157"/>
      <c r="CT220" s="157"/>
      <c r="CU220" s="157"/>
      <c r="CV220" s="157"/>
      <c r="CW220" s="157"/>
      <c r="CX220" s="157"/>
      <c r="CY220" s="157"/>
      <c r="CZ220" s="157"/>
      <c r="DA220" s="157"/>
    </row>
    <row r="221" spans="1:105" ht="12.75">
      <c r="A221" s="180"/>
      <c r="B221" s="180"/>
      <c r="C221" s="180"/>
      <c r="D221" s="180"/>
      <c r="E221" s="180"/>
      <c r="F221" s="180"/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R221" s="180"/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57"/>
      <c r="AK221" s="157"/>
      <c r="AL221" s="157"/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  <c r="BY221" s="157"/>
      <c r="BZ221" s="157"/>
      <c r="CA221" s="157"/>
      <c r="CB221" s="157"/>
      <c r="CC221" s="157"/>
      <c r="CD221" s="157"/>
      <c r="CE221" s="157"/>
      <c r="CF221" s="157"/>
      <c r="CG221" s="157"/>
      <c r="CH221" s="157"/>
      <c r="CI221" s="157"/>
      <c r="CJ221" s="157"/>
      <c r="CK221" s="157"/>
      <c r="CL221" s="157"/>
      <c r="CM221" s="157"/>
      <c r="CN221" s="157"/>
      <c r="CO221" s="157"/>
      <c r="CP221" s="157"/>
      <c r="CQ221" s="157"/>
      <c r="CR221" s="157"/>
      <c r="CS221" s="157"/>
      <c r="CT221" s="157"/>
      <c r="CU221" s="157"/>
      <c r="CV221" s="157"/>
      <c r="CW221" s="157"/>
      <c r="CX221" s="157"/>
      <c r="CY221" s="157"/>
      <c r="CZ221" s="157"/>
      <c r="DA221" s="157"/>
    </row>
    <row r="222" spans="1:105" ht="12.75">
      <c r="A222" s="180"/>
      <c r="B222" s="180"/>
      <c r="C222" s="180"/>
      <c r="D222" s="180"/>
      <c r="E222" s="180"/>
      <c r="F222" s="180"/>
      <c r="G222" s="180"/>
      <c r="H222" s="180"/>
      <c r="I222" s="180"/>
      <c r="J222" s="180"/>
      <c r="K222" s="180"/>
      <c r="L222" s="180"/>
      <c r="M222" s="180"/>
      <c r="N222" s="180"/>
      <c r="O222" s="180"/>
      <c r="P222" s="180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57"/>
      <c r="AK222" s="157"/>
      <c r="AL222" s="157"/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  <c r="BY222" s="157"/>
      <c r="BZ222" s="157"/>
      <c r="CA222" s="157"/>
      <c r="CB222" s="157"/>
      <c r="CC222" s="157"/>
      <c r="CD222" s="157"/>
      <c r="CE222" s="157"/>
      <c r="CF222" s="157"/>
      <c r="CG222" s="157"/>
      <c r="CH222" s="157"/>
      <c r="CI222" s="157"/>
      <c r="CJ222" s="157"/>
      <c r="CK222" s="157"/>
      <c r="CL222" s="157"/>
      <c r="CM222" s="157"/>
      <c r="CN222" s="157"/>
      <c r="CO222" s="157"/>
      <c r="CP222" s="157"/>
      <c r="CQ222" s="157"/>
      <c r="CR222" s="157"/>
      <c r="CS222" s="157"/>
      <c r="CT222" s="157"/>
      <c r="CU222" s="157"/>
      <c r="CV222" s="157"/>
      <c r="CW222" s="157"/>
      <c r="CX222" s="157"/>
      <c r="CY222" s="157"/>
      <c r="CZ222" s="157"/>
      <c r="DA222" s="157"/>
    </row>
    <row r="223" spans="1:105" ht="12.75">
      <c r="A223" s="180"/>
      <c r="B223" s="180"/>
      <c r="C223" s="180"/>
      <c r="D223" s="180"/>
      <c r="E223" s="180"/>
      <c r="F223" s="180"/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R223" s="180"/>
      <c r="S223" s="180"/>
      <c r="T223" s="180"/>
      <c r="U223" s="180"/>
      <c r="V223" s="180"/>
      <c r="W223" s="180"/>
      <c r="X223" s="180"/>
      <c r="Y223" s="180"/>
      <c r="Z223" s="180"/>
      <c r="AA223" s="180"/>
      <c r="AB223" s="180"/>
      <c r="AC223" s="180"/>
      <c r="AD223" s="180"/>
      <c r="AE223" s="180"/>
      <c r="AF223" s="180"/>
      <c r="AG223" s="180"/>
      <c r="AH223" s="180"/>
      <c r="AI223" s="180"/>
      <c r="AJ223" s="157"/>
      <c r="AK223" s="157"/>
      <c r="AL223" s="157"/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  <c r="BY223" s="157"/>
      <c r="BZ223" s="157"/>
      <c r="CA223" s="157"/>
      <c r="CB223" s="157"/>
      <c r="CC223" s="157"/>
      <c r="CD223" s="157"/>
      <c r="CE223" s="157"/>
      <c r="CF223" s="157"/>
      <c r="CG223" s="157"/>
      <c r="CH223" s="157"/>
      <c r="CI223" s="157"/>
      <c r="CJ223" s="157"/>
      <c r="CK223" s="157"/>
      <c r="CL223" s="157"/>
      <c r="CM223" s="157"/>
      <c r="CN223" s="157"/>
      <c r="CO223" s="157"/>
      <c r="CP223" s="157"/>
      <c r="CQ223" s="157"/>
      <c r="CR223" s="157"/>
      <c r="CS223" s="157"/>
      <c r="CT223" s="157"/>
      <c r="CU223" s="157"/>
      <c r="CV223" s="157"/>
      <c r="CW223" s="157"/>
      <c r="CX223" s="157"/>
      <c r="CY223" s="157"/>
      <c r="CZ223" s="157"/>
      <c r="DA223" s="157"/>
    </row>
    <row r="224" spans="1:105" ht="12.75">
      <c r="A224" s="180"/>
      <c r="B224" s="180"/>
      <c r="C224" s="180"/>
      <c r="D224" s="180"/>
      <c r="E224" s="180"/>
      <c r="F224" s="180"/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R224" s="180"/>
      <c r="S224" s="180"/>
      <c r="T224" s="180"/>
      <c r="U224" s="180"/>
      <c r="V224" s="180"/>
      <c r="W224" s="180"/>
      <c r="X224" s="180"/>
      <c r="Y224" s="180"/>
      <c r="Z224" s="180"/>
      <c r="AA224" s="180"/>
      <c r="AB224" s="180"/>
      <c r="AC224" s="180"/>
      <c r="AD224" s="180"/>
      <c r="AE224" s="180"/>
      <c r="AF224" s="180"/>
      <c r="AG224" s="180"/>
      <c r="AH224" s="180"/>
      <c r="AI224" s="180"/>
      <c r="AJ224" s="157"/>
      <c r="AK224" s="157"/>
      <c r="AL224" s="157"/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  <c r="BY224" s="157"/>
      <c r="BZ224" s="157"/>
      <c r="CA224" s="157"/>
      <c r="CB224" s="157"/>
      <c r="CC224" s="157"/>
      <c r="CD224" s="157"/>
      <c r="CE224" s="157"/>
      <c r="CF224" s="157"/>
      <c r="CG224" s="157"/>
      <c r="CH224" s="157"/>
      <c r="CI224" s="157"/>
      <c r="CJ224" s="157"/>
      <c r="CK224" s="157"/>
      <c r="CL224" s="157"/>
      <c r="CM224" s="157"/>
      <c r="CN224" s="157"/>
      <c r="CO224" s="157"/>
      <c r="CP224" s="157"/>
      <c r="CQ224" s="157"/>
      <c r="CR224" s="157"/>
      <c r="CS224" s="157"/>
      <c r="CT224" s="157"/>
      <c r="CU224" s="157"/>
      <c r="CV224" s="157"/>
      <c r="CW224" s="157"/>
      <c r="CX224" s="157"/>
      <c r="CY224" s="157"/>
      <c r="CZ224" s="157"/>
      <c r="DA224" s="157"/>
    </row>
    <row r="225" spans="1:105" ht="12.75">
      <c r="A225" s="180"/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R225" s="180"/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57"/>
      <c r="AK225" s="157"/>
      <c r="AL225" s="157"/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  <c r="BY225" s="157"/>
      <c r="BZ225" s="157"/>
      <c r="CA225" s="157"/>
      <c r="CB225" s="157"/>
      <c r="CC225" s="157"/>
      <c r="CD225" s="157"/>
      <c r="CE225" s="157"/>
      <c r="CF225" s="157"/>
      <c r="CG225" s="157"/>
      <c r="CH225" s="157"/>
      <c r="CI225" s="157"/>
      <c r="CJ225" s="157"/>
      <c r="CK225" s="157"/>
      <c r="CL225" s="157"/>
      <c r="CM225" s="157"/>
      <c r="CN225" s="157"/>
      <c r="CO225" s="157"/>
      <c r="CP225" s="157"/>
      <c r="CQ225" s="157"/>
      <c r="CR225" s="157"/>
      <c r="CS225" s="157"/>
      <c r="CT225" s="157"/>
      <c r="CU225" s="157"/>
      <c r="CV225" s="157"/>
      <c r="CW225" s="157"/>
      <c r="CX225" s="157"/>
      <c r="CY225" s="157"/>
      <c r="CZ225" s="157"/>
      <c r="DA225" s="157"/>
    </row>
    <row r="226" spans="1:105" ht="12.75">
      <c r="A226" s="180"/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57"/>
      <c r="AK226" s="157"/>
      <c r="AL226" s="157"/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  <c r="BY226" s="157"/>
      <c r="BZ226" s="157"/>
      <c r="CA226" s="157"/>
      <c r="CB226" s="157"/>
      <c r="CC226" s="157"/>
      <c r="CD226" s="157"/>
      <c r="CE226" s="157"/>
      <c r="CF226" s="157"/>
      <c r="CG226" s="157"/>
      <c r="CH226" s="157"/>
      <c r="CI226" s="157"/>
      <c r="CJ226" s="157"/>
      <c r="CK226" s="157"/>
      <c r="CL226" s="157"/>
      <c r="CM226" s="157"/>
      <c r="CN226" s="157"/>
      <c r="CO226" s="157"/>
      <c r="CP226" s="157"/>
      <c r="CQ226" s="157"/>
      <c r="CR226" s="157"/>
      <c r="CS226" s="157"/>
      <c r="CT226" s="157"/>
      <c r="CU226" s="157"/>
      <c r="CV226" s="157"/>
      <c r="CW226" s="157"/>
      <c r="CX226" s="157"/>
      <c r="CY226" s="157"/>
      <c r="CZ226" s="157"/>
      <c r="DA226" s="157"/>
    </row>
    <row r="227" spans="1:105" ht="12.75">
      <c r="A227" s="180"/>
      <c r="B227" s="180"/>
      <c r="C227" s="180"/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R227" s="180"/>
      <c r="S227" s="180"/>
      <c r="T227" s="180"/>
      <c r="U227" s="180"/>
      <c r="V227" s="180"/>
      <c r="W227" s="180"/>
      <c r="X227" s="180"/>
      <c r="Y227" s="180"/>
      <c r="Z227" s="180"/>
      <c r="AA227" s="180"/>
      <c r="AB227" s="180"/>
      <c r="AC227" s="180"/>
      <c r="AD227" s="180"/>
      <c r="AE227" s="180"/>
      <c r="AF227" s="180"/>
      <c r="AG227" s="180"/>
      <c r="AH227" s="180"/>
      <c r="AI227" s="180"/>
      <c r="AJ227" s="157"/>
      <c r="AK227" s="157"/>
      <c r="AL227" s="157"/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  <c r="BY227" s="157"/>
      <c r="BZ227" s="157"/>
      <c r="CA227" s="157"/>
      <c r="CB227" s="157"/>
      <c r="CC227" s="157"/>
      <c r="CD227" s="157"/>
      <c r="CE227" s="157"/>
      <c r="CF227" s="157"/>
      <c r="CG227" s="157"/>
      <c r="CH227" s="157"/>
      <c r="CI227" s="157"/>
      <c r="CJ227" s="157"/>
      <c r="CK227" s="157"/>
      <c r="CL227" s="157"/>
      <c r="CM227" s="157"/>
      <c r="CN227" s="157"/>
      <c r="CO227" s="157"/>
      <c r="CP227" s="157"/>
      <c r="CQ227" s="157"/>
      <c r="CR227" s="157"/>
      <c r="CS227" s="157"/>
      <c r="CT227" s="157"/>
      <c r="CU227" s="157"/>
      <c r="CV227" s="157"/>
      <c r="CW227" s="157"/>
      <c r="CX227" s="157"/>
      <c r="CY227" s="157"/>
      <c r="CZ227" s="157"/>
      <c r="DA227" s="157"/>
    </row>
    <row r="228" spans="36:105" ht="12.75">
      <c r="AJ228" s="157"/>
      <c r="AK228" s="157"/>
      <c r="AL228" s="157"/>
      <c r="AM228" s="157"/>
      <c r="AN228" s="157"/>
      <c r="AO228" s="206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217"/>
      <c r="BF228" s="217"/>
      <c r="BG228" s="21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  <c r="BY228" s="157"/>
      <c r="BZ228" s="157"/>
      <c r="CA228" s="157"/>
      <c r="CB228" s="157"/>
      <c r="CC228" s="157"/>
      <c r="CD228" s="157"/>
      <c r="CE228" s="157"/>
      <c r="CF228" s="157"/>
      <c r="CG228" s="157"/>
      <c r="CH228" s="157"/>
      <c r="CI228" s="157"/>
      <c r="CJ228" s="157"/>
      <c r="CK228" s="157"/>
      <c r="CL228" s="157"/>
      <c r="CM228" s="157"/>
      <c r="CN228" s="157"/>
      <c r="CO228" s="157"/>
      <c r="CP228" s="157"/>
      <c r="CQ228" s="157"/>
      <c r="CR228" s="157"/>
      <c r="CS228" s="157"/>
      <c r="CT228" s="157"/>
      <c r="CU228" s="157"/>
      <c r="CV228" s="157"/>
      <c r="CW228" s="157"/>
      <c r="CX228" s="157"/>
      <c r="CY228" s="157"/>
      <c r="CZ228" s="157"/>
      <c r="DA228" s="157"/>
    </row>
  </sheetData>
  <sheetProtection/>
  <mergeCells count="35">
    <mergeCell ref="BE4:BG4"/>
    <mergeCell ref="H4:J4"/>
    <mergeCell ref="AO5:AY5"/>
    <mergeCell ref="A63:R63"/>
    <mergeCell ref="H5:AN5"/>
    <mergeCell ref="N6:N7"/>
    <mergeCell ref="X6:X7"/>
    <mergeCell ref="L6:L7"/>
    <mergeCell ref="AZ5:BG5"/>
    <mergeCell ref="AO6:AQ6"/>
    <mergeCell ref="C65:O65"/>
    <mergeCell ref="A65:B65"/>
    <mergeCell ref="K6:K7"/>
    <mergeCell ref="Q6:Q7"/>
    <mergeCell ref="A5:A7"/>
    <mergeCell ref="D5:D7"/>
    <mergeCell ref="P6:P7"/>
    <mergeCell ref="AR6:AT6"/>
    <mergeCell ref="B5:B7"/>
    <mergeCell ref="C4:D4"/>
    <mergeCell ref="R6:R7"/>
    <mergeCell ref="H6:J6"/>
    <mergeCell ref="M6:M7"/>
    <mergeCell ref="O6:O7"/>
    <mergeCell ref="C5:C7"/>
    <mergeCell ref="AI6:AI7"/>
    <mergeCell ref="B2:AM2"/>
    <mergeCell ref="T6:T7"/>
    <mergeCell ref="Y6:AH6"/>
    <mergeCell ref="F5:F7"/>
    <mergeCell ref="AJ6:AN6"/>
    <mergeCell ref="B3:AH3"/>
    <mergeCell ref="U6:U7"/>
    <mergeCell ref="V6:V7"/>
    <mergeCell ref="E4:F4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2014-06-26T10:23:09Z</cp:lastPrinted>
  <dcterms:created xsi:type="dcterms:W3CDTF">2007-11-09T11:35:30Z</dcterms:created>
  <dcterms:modified xsi:type="dcterms:W3CDTF">2014-07-04T05:35:52Z</dcterms:modified>
  <cp:category/>
  <cp:version/>
  <cp:contentType/>
  <cp:contentStatus/>
</cp:coreProperties>
</file>