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<sst xmlns="http://schemas.openxmlformats.org/spreadsheetml/2006/main" count="367" uniqueCount="164">
  <si>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</si>
  <si>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</si>
  <si>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</si>
  <si>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</si>
  <si>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</si>
  <si>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</si>
  <si>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</si>
  <si>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</si>
  <si>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</si>
  <si>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</si>
  <si>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</si>
  <si>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</si>
  <si>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</si>
  <si>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</si>
  <si>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</si>
  <si>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</si>
  <si>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</si>
  <si>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</si>
  <si>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</si>
  <si>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</si>
  <si>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</si>
  <si>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</si>
  <si>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</si>
  <si>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</si>
  <si>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</si>
  <si>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</si>
  <si>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</si>
  <si>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</si>
  <si>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</si>
  <si>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</si>
  <si>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</si>
  <si>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</si>
  <si>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</si>
  <si>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</si>
  <si>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</si>
  <si>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</si>
  <si>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</si>
  <si>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</si>
  <si>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</si>
  <si>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</si>
  <si>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</si>
  <si>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</si>
  <si>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</si>
  <si>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</si>
  <si>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</si>
  <si>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</si>
  <si>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</si>
  <si>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</si>
  <si>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</si>
  <si>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</si>
  <si>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</si>
  <si>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</si>
  <si>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</si>
  <si>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</si>
  <si>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</si>
  <si>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</si>
  <si>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</si>
  <si>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</si>
  <si>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</si>
  <si>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</si>
  <si>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</si>
  <si>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</si>
  <si>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</si>
  <si>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</si>
  <si>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</si>
  <si>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</si>
  <si>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</si>
  <si>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</si>
  <si>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</si>
  <si>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</si>
  <si>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</si>
  <si>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</si>
  <si>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</si>
  <si>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</si>
  <si>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</si>
  <si>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</si>
  <si>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</si>
  <si>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</si>
  <si>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</si>
  <si>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</si>
  <si>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</si>
  <si>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</si>
  <si>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</si>
  <si>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</si>
  <si>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</si>
  <si>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</si>
  <si>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</si>
  <si>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</si>
  <si>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</si>
  <si>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</si>
  <si>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</si>
  <si>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</si>
  <si>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</si>
  <si>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</si>
  <si>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</si>
  <si>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</si>
  <si>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</si>
  <si>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</si>
  <si>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</si>
  <si>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</si>
  <si>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</si>
  <si>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</si>
  <si>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</si>
  <si>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</si>
  <si>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</si>
  <si>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</si>
  <si>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</si>
  <si>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</si>
  <si>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</si>
  <si>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</si>
  <si>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</si>
  <si>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</si>
  <si>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</si>
  <si>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</si>
  <si>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</si>
  <si>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</si>
  <si>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</si>
  <si>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</si>
  <si>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</si>
  <si>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</si>
  <si>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</si>
  <si>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</si>
  <si>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</si>
  <si>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</si>
  <si>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</si>
  <si>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</si>
  <si>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</si>
  <si>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</si>
  <si>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</si>
  <si>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</si>
  <si>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</si>
  <si>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</si>
  <si>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</si>
  <si>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</si>
  <si>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</si>
  <si>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</si>
  <si>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</si>
  <si>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</si>
  <si>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</si>
  <si>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</si>
  <si>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</si>
  <si>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</si>
  <si>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</si>
  <si>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</si>
  <si>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</si>
  <si>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</si>
  <si>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</si>
  <si>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</si>
  <si>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</si>
  <si>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</si>
  <si>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</si>
  <si>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</si>
  <si>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</si>
  <si>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</si>
  <si>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</si>
  <si>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</si>
  <si>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</si>
  <si>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</si>
  <si>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Факт , т</t>
  </si>
  <si>
    <t>3а</t>
  </si>
  <si>
    <t>ВСЕГО количество горячей воды по ОДПУ , (м3), гр 3а*1,022</t>
  </si>
  <si>
    <t xml:space="preserve"> </t>
  </si>
  <si>
    <t xml:space="preserve">РАСЧЕТ КОММУНАЛЬНЫХ УСЛУГ ПО ГВС за  АПРЕЛЬ  2015 года </t>
  </si>
  <si>
    <t>( ПО СРЕДНЕМУ)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</si>
</sst>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#,##0.000&quot;р.&quot;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4" xfId="0" applyFont="1" applyFill="1" applyBorder="1" applyAlignment="1">
      <alignment horizontal="center" wrapText="1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71" fontId="19" fillId="39" borderId="10" xfId="0" applyNumberFormat="1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wrapText="1"/>
    </xf>
    <xf numFmtId="0" fontId="0" fillId="0" borderId="37" xfId="52" applyNumberFormat="1" applyFont="1" applyFill="1" applyBorder="1" applyAlignment="1">
      <alignment horizontal="center"/>
      <protection/>
    </xf>
    <xf numFmtId="4" fontId="0" fillId="0" borderId="37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37" xfId="53" applyFont="1" applyFill="1" applyBorder="1" applyAlignment="1">
      <alignment horizontal="center"/>
      <protection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179" fontId="0" fillId="0" borderId="37" xfId="53" applyNumberFormat="1" applyFont="1" applyFill="1" applyBorder="1" applyAlignment="1">
      <alignment horizontal="center"/>
      <protection/>
    </xf>
    <xf numFmtId="167" fontId="0" fillId="0" borderId="37" xfId="53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166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3" fontId="15" fillId="0" borderId="19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5" fontId="14" fillId="0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34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9" borderId="44" xfId="0" applyFont="1" applyFill="1" applyBorder="1" applyAlignment="1">
      <alignment horizontal="center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3" fillId="0" borderId="4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5" t="s">
        <v>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4:15" ht="12.75">
      <c r="N6">
        <v>24.91</v>
      </c>
      <c r="O6">
        <v>210.51</v>
      </c>
    </row>
    <row r="7" spans="1:48" ht="13.5" customHeight="1" thickBot="1">
      <c r="A7" s="287" t="s">
        <v>0</v>
      </c>
      <c r="B7" s="287" t="s">
        <v>1</v>
      </c>
      <c r="C7" s="287" t="s">
        <v>77</v>
      </c>
      <c r="D7" s="296" t="s">
        <v>6</v>
      </c>
      <c r="E7" s="297"/>
      <c r="F7" s="298"/>
      <c r="G7" s="287" t="s">
        <v>59</v>
      </c>
      <c r="H7" s="287" t="s">
        <v>90</v>
      </c>
      <c r="I7" s="12"/>
      <c r="J7" s="299"/>
      <c r="K7" s="299"/>
      <c r="L7" s="299"/>
      <c r="M7" s="289" t="s">
        <v>5</v>
      </c>
      <c r="N7" s="290"/>
      <c r="O7" s="290"/>
      <c r="P7" s="290"/>
      <c r="Q7" s="291"/>
      <c r="R7" s="291"/>
      <c r="S7" s="292"/>
      <c r="T7" s="285" t="s">
        <v>87</v>
      </c>
      <c r="U7" s="282" t="s">
        <v>7</v>
      </c>
      <c r="V7" s="283"/>
      <c r="W7" s="284"/>
      <c r="X7" s="273" t="s">
        <v>11</v>
      </c>
      <c r="Y7" s="274"/>
      <c r="Z7" s="274"/>
      <c r="AA7" s="275"/>
      <c r="AB7" s="275"/>
      <c r="AC7" s="275"/>
      <c r="AD7" s="275"/>
      <c r="AE7" s="276"/>
      <c r="AF7" s="71"/>
      <c r="AG7" s="58"/>
      <c r="AH7" s="58"/>
      <c r="AI7" s="58"/>
      <c r="AJ7" s="97"/>
      <c r="AK7" s="97"/>
      <c r="AL7" s="277" t="s">
        <v>63</v>
      </c>
      <c r="AM7" s="278"/>
      <c r="AN7" s="278"/>
      <c r="AO7" s="278"/>
      <c r="AP7" s="278"/>
      <c r="AQ7" s="279"/>
      <c r="AR7" s="95"/>
      <c r="AS7" s="134"/>
      <c r="AT7" s="293" t="s">
        <v>88</v>
      </c>
      <c r="AU7" s="287" t="s">
        <v>0</v>
      </c>
      <c r="AV7" s="287" t="s">
        <v>1</v>
      </c>
    </row>
    <row r="8" spans="1:48" ht="100.5" customHeight="1">
      <c r="A8" s="288"/>
      <c r="B8" s="288"/>
      <c r="C8" s="288"/>
      <c r="D8" s="12" t="s">
        <v>2</v>
      </c>
      <c r="E8" s="12" t="s">
        <v>3</v>
      </c>
      <c r="F8" s="10" t="s">
        <v>10</v>
      </c>
      <c r="G8" s="288"/>
      <c r="H8" s="288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4"/>
      <c r="AU8" s="288"/>
      <c r="AV8" s="288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0" t="s">
        <v>91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28"/>
  <sheetViews>
    <sheetView tabSelected="1" zoomScalePageLayoutView="0" workbookViewId="0" topLeftCell="AY40">
      <selection activeCell="BH63" sqref="BH63"/>
    </sheetView>
  </sheetViews>
  <sheetFormatPr defaultColWidth="9.00390625" defaultRowHeight="12.75"/>
  <cols>
    <col min="1" max="1" width="6.75390625" style="259" customWidth="1"/>
    <col min="2" max="2" width="21.375" style="0" customWidth="1"/>
    <col min="3" max="5" width="18.25390625" style="0" customWidth="1"/>
    <col min="6" max="6" width="14.375" style="0" customWidth="1"/>
    <col min="7" max="7" width="14.375" style="259" customWidth="1"/>
    <col min="8" max="10" width="12.125" style="259" customWidth="1"/>
    <col min="11" max="16" width="11.625" style="0" customWidth="1"/>
    <col min="17" max="17" width="9.125" style="184" customWidth="1"/>
    <col min="18" max="18" width="11.75390625" style="0" customWidth="1"/>
    <col min="19" max="19" width="15.75390625" style="0" customWidth="1"/>
    <col min="20" max="20" width="14.25390625" style="259" customWidth="1"/>
    <col min="21" max="21" width="14.75390625" style="0" customWidth="1"/>
    <col min="22" max="22" width="19.625" style="259" customWidth="1"/>
    <col min="23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59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8" width="11.25390625" style="0" customWidth="1"/>
    <col min="39" max="39" width="11.375" style="0" customWidth="1"/>
    <col min="40" max="40" width="11.375" style="259" customWidth="1"/>
    <col min="41" max="41" width="11.375" style="0" customWidth="1"/>
    <col min="42" max="46" width="11.25390625" style="0" customWidth="1"/>
    <col min="47" max="49" width="13.625" style="0" customWidth="1"/>
    <col min="50" max="50" width="11.25390625" style="0" customWidth="1"/>
    <col min="51" max="51" width="22.125" style="0" customWidth="1"/>
    <col min="52" max="52" width="11.25390625" style="0" hidden="1" customWidth="1"/>
    <col min="53" max="53" width="11.25390625" style="0" customWidth="1"/>
    <col min="54" max="55" width="12.125" style="0" customWidth="1"/>
    <col min="56" max="62" width="12.125" style="259" customWidth="1"/>
    <col min="63" max="64" width="9.125" style="259" customWidth="1"/>
    <col min="65" max="67" width="11.75390625" style="259" customWidth="1"/>
    <col min="68" max="68" width="10.875" style="259" customWidth="1"/>
    <col min="69" max="69" width="11.375" style="259" customWidth="1"/>
    <col min="70" max="70" width="12.75390625" style="259" customWidth="1"/>
    <col min="71" max="71" width="11.375" style="259" customWidth="1"/>
    <col min="72" max="73" width="9.125" style="259" customWidth="1"/>
    <col min="74" max="74" width="10.625" style="259" customWidth="1"/>
    <col min="75" max="75" width="10.00390625" style="259" customWidth="1"/>
    <col min="76" max="76" width="10.75390625" style="259" customWidth="1"/>
    <col min="77" max="77" width="11.625" style="259" customWidth="1"/>
    <col min="78" max="78" width="9.125" style="259" customWidth="1"/>
    <col min="79" max="79" width="10.375" style="259" customWidth="1"/>
    <col min="80" max="86" width="9.125" style="259" customWidth="1"/>
    <col min="87" max="87" width="10.125" style="259" customWidth="1"/>
    <col min="88" max="91" width="9.125" style="259" customWidth="1"/>
    <col min="92" max="92" width="11.875" style="259" customWidth="1"/>
    <col min="93" max="93" width="12.25390625" style="259" customWidth="1"/>
    <col min="94" max="96" width="9.125" style="259" customWidth="1"/>
    <col min="97" max="97" width="11.375" style="259" bestFit="1" customWidth="1"/>
    <col min="98" max="98" width="9.375" style="259" bestFit="1" customWidth="1"/>
    <col min="99" max="99" width="11.375" style="259" bestFit="1" customWidth="1"/>
    <col min="100" max="100" width="9.125" style="259" customWidth="1"/>
  </cols>
  <sheetData>
    <row r="1" spans="1:29" ht="12.75">
      <c r="A1" s="259" t="s">
        <v>161</v>
      </c>
      <c r="AC1" s="259" t="s">
        <v>161</v>
      </c>
    </row>
    <row r="2" spans="2:38" ht="18">
      <c r="B2" s="327" t="s">
        <v>162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</row>
    <row r="3" spans="2:38" ht="18">
      <c r="B3" s="327" t="s">
        <v>111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157"/>
      <c r="AJ3" s="157"/>
      <c r="AK3" s="157"/>
      <c r="AL3" s="157"/>
    </row>
    <row r="4" spans="2:58" ht="18.75" thickBot="1">
      <c r="B4" s="157" t="s">
        <v>149</v>
      </c>
      <c r="C4" s="322" t="s">
        <v>163</v>
      </c>
      <c r="D4" s="322"/>
      <c r="E4" s="322"/>
      <c r="F4" s="322"/>
      <c r="G4" s="336"/>
      <c r="H4" s="337"/>
      <c r="I4" s="337"/>
      <c r="J4" s="337"/>
      <c r="K4" s="157"/>
      <c r="L4" s="157"/>
      <c r="M4" s="157"/>
      <c r="N4" s="157"/>
      <c r="O4" s="157"/>
      <c r="P4" s="157"/>
      <c r="Q4" s="209"/>
      <c r="R4" s="157"/>
      <c r="S4" s="157"/>
      <c r="T4" s="269"/>
      <c r="U4" s="157"/>
      <c r="V4" s="269"/>
      <c r="W4" s="157"/>
      <c r="X4" s="161"/>
      <c r="Y4" s="161"/>
      <c r="Z4" s="161"/>
      <c r="AA4" s="161"/>
      <c r="AB4" s="161"/>
      <c r="AC4" s="261"/>
      <c r="AD4" s="161"/>
      <c r="AE4" s="161"/>
      <c r="AF4" s="161"/>
      <c r="AG4" s="161"/>
      <c r="AH4" s="161"/>
      <c r="AI4" s="157"/>
      <c r="AJ4" s="157"/>
      <c r="AK4" s="157"/>
      <c r="AL4" s="157"/>
      <c r="BD4" s="359"/>
      <c r="BE4" s="359"/>
      <c r="BF4" s="359"/>
    </row>
    <row r="5" spans="1:104" ht="13.5" customHeight="1" thickBot="1">
      <c r="A5" s="314" t="s">
        <v>0</v>
      </c>
      <c r="B5" s="317" t="s">
        <v>161</v>
      </c>
      <c r="C5" s="324" t="s">
        <v>98</v>
      </c>
      <c r="D5" s="317" t="s">
        <v>99</v>
      </c>
      <c r="E5" s="200"/>
      <c r="F5" s="348" t="s">
        <v>102</v>
      </c>
      <c r="G5" s="350"/>
      <c r="H5" s="349" t="s">
        <v>5</v>
      </c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5"/>
      <c r="AN5" s="300" t="s">
        <v>7</v>
      </c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10" t="s">
        <v>7</v>
      </c>
      <c r="AZ5" s="310"/>
      <c r="BA5" s="310"/>
      <c r="BB5" s="310"/>
      <c r="BC5" s="310"/>
      <c r="BD5" s="310"/>
      <c r="BE5" s="310"/>
      <c r="BF5" s="310"/>
      <c r="BG5" s="260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158"/>
      <c r="CX5" s="158"/>
      <c r="CY5" s="158"/>
      <c r="CZ5" s="158"/>
    </row>
    <row r="6" spans="1:104" ht="12.75" customHeight="1">
      <c r="A6" s="315"/>
      <c r="B6" s="318"/>
      <c r="C6" s="325"/>
      <c r="D6" s="318"/>
      <c r="E6" s="201"/>
      <c r="F6" s="318"/>
      <c r="G6" s="338"/>
      <c r="H6" s="339" t="s">
        <v>103</v>
      </c>
      <c r="I6" s="339"/>
      <c r="J6" s="339"/>
      <c r="K6" s="313" t="s">
        <v>104</v>
      </c>
      <c r="L6" s="309" t="s">
        <v>126</v>
      </c>
      <c r="M6" s="309" t="s">
        <v>127</v>
      </c>
      <c r="N6" s="306" t="s">
        <v>135</v>
      </c>
      <c r="O6" s="313" t="s">
        <v>112</v>
      </c>
      <c r="P6" s="320" t="s">
        <v>113</v>
      </c>
      <c r="Q6" s="313" t="s">
        <v>105</v>
      </c>
      <c r="R6" s="313" t="s">
        <v>106</v>
      </c>
      <c r="S6" s="192"/>
      <c r="T6" s="351" t="s">
        <v>107</v>
      </c>
      <c r="U6" s="313" t="s">
        <v>115</v>
      </c>
      <c r="V6" s="335" t="s">
        <v>116</v>
      </c>
      <c r="W6" s="212"/>
      <c r="X6" s="308" t="s">
        <v>1</v>
      </c>
      <c r="Y6" s="328" t="s">
        <v>120</v>
      </c>
      <c r="Z6" s="329"/>
      <c r="AA6" s="329"/>
      <c r="AB6" s="329"/>
      <c r="AC6" s="329"/>
      <c r="AD6" s="329"/>
      <c r="AE6" s="329"/>
      <c r="AF6" s="329"/>
      <c r="AG6" s="330"/>
      <c r="AH6" s="331"/>
      <c r="AI6" s="332" t="s">
        <v>121</v>
      </c>
      <c r="AJ6" s="333"/>
      <c r="AK6" s="333"/>
      <c r="AL6" s="333"/>
      <c r="AM6" s="334"/>
      <c r="AN6" s="310" t="s">
        <v>139</v>
      </c>
      <c r="AO6" s="310"/>
      <c r="AP6" s="310"/>
      <c r="AQ6" s="300" t="s">
        <v>138</v>
      </c>
      <c r="AR6" s="301"/>
      <c r="AS6" s="321"/>
      <c r="AT6" s="164"/>
      <c r="AU6" s="164"/>
      <c r="AV6" s="199"/>
      <c r="AW6" s="187"/>
      <c r="AX6" s="164"/>
      <c r="AY6" s="181"/>
      <c r="AZ6" s="164"/>
      <c r="BA6" s="167"/>
      <c r="BB6" s="167"/>
      <c r="BC6" s="167"/>
      <c r="BD6" s="260"/>
      <c r="BE6" s="260"/>
      <c r="BF6" s="260"/>
      <c r="BG6" s="260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158"/>
      <c r="CX6" s="158"/>
      <c r="CY6" s="158"/>
      <c r="CZ6" s="158"/>
    </row>
    <row r="7" spans="1:104" ht="108" customHeight="1">
      <c r="A7" s="316"/>
      <c r="B7" s="319"/>
      <c r="C7" s="326"/>
      <c r="D7" s="319"/>
      <c r="E7" s="202"/>
      <c r="F7" s="319"/>
      <c r="G7" s="340" t="s">
        <v>158</v>
      </c>
      <c r="H7" s="341" t="s">
        <v>160</v>
      </c>
      <c r="I7" s="341" t="s">
        <v>153</v>
      </c>
      <c r="J7" s="341" t="s">
        <v>152</v>
      </c>
      <c r="K7" s="313"/>
      <c r="L7" s="309"/>
      <c r="M7" s="323"/>
      <c r="N7" s="307"/>
      <c r="O7" s="313"/>
      <c r="P7" s="320"/>
      <c r="Q7" s="313"/>
      <c r="R7" s="313"/>
      <c r="S7" s="186" t="s">
        <v>114</v>
      </c>
      <c r="T7" s="351"/>
      <c r="U7" s="313"/>
      <c r="V7" s="335"/>
      <c r="W7" s="212"/>
      <c r="X7" s="308"/>
      <c r="Y7" s="193" t="s">
        <v>108</v>
      </c>
      <c r="Z7" s="186" t="s">
        <v>117</v>
      </c>
      <c r="AA7" s="206" t="s">
        <v>154</v>
      </c>
      <c r="AB7" s="206" t="s">
        <v>155</v>
      </c>
      <c r="AC7" s="357" t="s">
        <v>109</v>
      </c>
      <c r="AD7" s="186" t="s">
        <v>110</v>
      </c>
      <c r="AE7" s="186" t="s">
        <v>133</v>
      </c>
      <c r="AF7" s="186" t="s">
        <v>118</v>
      </c>
      <c r="AG7" s="171" t="s">
        <v>148</v>
      </c>
      <c r="AH7" s="171" t="s">
        <v>119</v>
      </c>
      <c r="AI7" s="193" t="s">
        <v>110</v>
      </c>
      <c r="AJ7" s="186" t="s">
        <v>122</v>
      </c>
      <c r="AK7" s="186" t="s">
        <v>123</v>
      </c>
      <c r="AL7" s="186" t="s">
        <v>124</v>
      </c>
      <c r="AM7" s="169" t="s">
        <v>125</v>
      </c>
      <c r="AN7" s="358" t="s">
        <v>128</v>
      </c>
      <c r="AO7" s="176" t="s">
        <v>145</v>
      </c>
      <c r="AP7" s="176" t="s">
        <v>144</v>
      </c>
      <c r="AQ7" s="188" t="s">
        <v>137</v>
      </c>
      <c r="AR7" s="188" t="s">
        <v>136</v>
      </c>
      <c r="AS7" s="176" t="s">
        <v>156</v>
      </c>
      <c r="AT7" s="189" t="s">
        <v>140</v>
      </c>
      <c r="AU7" s="189" t="s">
        <v>141</v>
      </c>
      <c r="AV7" s="205" t="s">
        <v>151</v>
      </c>
      <c r="AW7" s="180" t="s">
        <v>142</v>
      </c>
      <c r="AX7" s="180" t="s">
        <v>143</v>
      </c>
      <c r="AY7" s="178"/>
      <c r="AZ7" s="178"/>
      <c r="BA7" s="175" t="s">
        <v>129</v>
      </c>
      <c r="BB7" s="176" t="s">
        <v>146</v>
      </c>
      <c r="BC7" s="175" t="s">
        <v>147</v>
      </c>
      <c r="BD7" s="360" t="s">
        <v>131</v>
      </c>
      <c r="BE7" s="360" t="s">
        <v>130</v>
      </c>
      <c r="BF7" s="360" t="s">
        <v>132</v>
      </c>
      <c r="BG7" s="262" t="s">
        <v>157</v>
      </c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158"/>
      <c r="CX7" s="158"/>
      <c r="CY7" s="158"/>
      <c r="CZ7" s="158"/>
    </row>
    <row r="8" spans="1:104" ht="15.75" thickBot="1">
      <c r="A8" s="264">
        <v>1</v>
      </c>
      <c r="B8" s="162">
        <v>2</v>
      </c>
      <c r="C8" s="162" t="s">
        <v>100</v>
      </c>
      <c r="D8" s="162" t="s">
        <v>101</v>
      </c>
      <c r="E8" s="162"/>
      <c r="F8" s="162">
        <v>3</v>
      </c>
      <c r="G8" s="342" t="s">
        <v>159</v>
      </c>
      <c r="H8" s="342">
        <v>4</v>
      </c>
      <c r="I8" s="342">
        <v>5</v>
      </c>
      <c r="J8" s="342">
        <v>6</v>
      </c>
      <c r="K8" s="183">
        <v>7</v>
      </c>
      <c r="L8" s="183">
        <v>8</v>
      </c>
      <c r="M8" s="183">
        <v>9</v>
      </c>
      <c r="N8" s="183" t="s">
        <v>134</v>
      </c>
      <c r="O8" s="183">
        <v>10</v>
      </c>
      <c r="P8" s="183">
        <v>11</v>
      </c>
      <c r="Q8" s="183">
        <v>12</v>
      </c>
      <c r="R8" s="183">
        <v>13</v>
      </c>
      <c r="S8" s="183">
        <v>14</v>
      </c>
      <c r="T8" s="352">
        <v>15</v>
      </c>
      <c r="U8" s="183">
        <v>16</v>
      </c>
      <c r="V8" s="270">
        <v>17</v>
      </c>
      <c r="W8" s="213"/>
      <c r="X8" s="194">
        <v>18</v>
      </c>
      <c r="Y8" s="195">
        <v>19</v>
      </c>
      <c r="Z8" s="183">
        <v>20</v>
      </c>
      <c r="AA8" s="183" t="s">
        <v>78</v>
      </c>
      <c r="AB8" s="183" t="s">
        <v>79</v>
      </c>
      <c r="AC8" s="352">
        <v>21</v>
      </c>
      <c r="AD8" s="183">
        <v>22</v>
      </c>
      <c r="AE8" s="183">
        <v>23</v>
      </c>
      <c r="AF8" s="183">
        <v>24</v>
      </c>
      <c r="AG8" s="194">
        <v>25</v>
      </c>
      <c r="AH8" s="196">
        <v>25</v>
      </c>
      <c r="AI8" s="170">
        <v>26</v>
      </c>
      <c r="AJ8" s="168">
        <v>27</v>
      </c>
      <c r="AK8" s="168">
        <v>28</v>
      </c>
      <c r="AL8" s="168">
        <v>29</v>
      </c>
      <c r="AM8" s="174">
        <v>30</v>
      </c>
      <c r="AN8" s="231">
        <v>31</v>
      </c>
      <c r="AO8" s="187">
        <v>32</v>
      </c>
      <c r="AP8" s="187">
        <v>33</v>
      </c>
      <c r="AQ8" s="190">
        <v>34</v>
      </c>
      <c r="AR8" s="190">
        <v>35</v>
      </c>
      <c r="AS8" s="190">
        <v>36</v>
      </c>
      <c r="AT8" s="191">
        <v>37</v>
      </c>
      <c r="AU8" s="190">
        <v>38</v>
      </c>
      <c r="AV8" s="199" t="s">
        <v>150</v>
      </c>
      <c r="AW8" s="179">
        <v>39</v>
      </c>
      <c r="AX8" s="179">
        <v>40</v>
      </c>
      <c r="AY8" s="179"/>
      <c r="AZ8" s="179"/>
      <c r="BA8" s="182">
        <v>41</v>
      </c>
      <c r="BB8" s="182">
        <v>42</v>
      </c>
      <c r="BC8" s="182">
        <v>36</v>
      </c>
      <c r="BD8" s="361">
        <v>37</v>
      </c>
      <c r="BE8" s="361">
        <v>38</v>
      </c>
      <c r="BF8" s="361">
        <v>39</v>
      </c>
      <c r="BG8" s="231">
        <v>40</v>
      </c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158"/>
      <c r="CX8" s="158"/>
      <c r="CY8" s="158"/>
      <c r="CZ8" s="158"/>
    </row>
    <row r="9" spans="1:104" s="203" customFormat="1" ht="15.75">
      <c r="A9" s="216">
        <v>1</v>
      </c>
      <c r="B9" s="217" t="s">
        <v>12</v>
      </c>
      <c r="C9" s="211">
        <v>3178.7</v>
      </c>
      <c r="D9" s="218">
        <v>404.4</v>
      </c>
      <c r="E9" s="218">
        <f>C9+D9</f>
        <v>3583.1</v>
      </c>
      <c r="F9" s="219">
        <f>E9</f>
        <v>3583.1</v>
      </c>
      <c r="G9" s="343">
        <v>168.39</v>
      </c>
      <c r="H9" s="234">
        <f>G9*1.022</f>
        <v>172.09</v>
      </c>
      <c r="I9" s="227">
        <f>P9*D9+T9</f>
        <v>4.59</v>
      </c>
      <c r="J9" s="227">
        <f>H9-I9</f>
        <v>167.5</v>
      </c>
      <c r="K9" s="208">
        <v>127</v>
      </c>
      <c r="L9" s="228">
        <v>0.03</v>
      </c>
      <c r="M9" s="228">
        <v>302.8</v>
      </c>
      <c r="N9" s="228">
        <f>F9+M9</f>
        <v>3885.9</v>
      </c>
      <c r="O9" s="228">
        <f>L9*M9</f>
        <v>9.08</v>
      </c>
      <c r="P9" s="229">
        <f>O9/F9</f>
        <v>0.002534</v>
      </c>
      <c r="Q9" s="208">
        <v>81</v>
      </c>
      <c r="R9" s="208">
        <v>92.58</v>
      </c>
      <c r="S9" s="216">
        <f>K9-Q9</f>
        <v>46</v>
      </c>
      <c r="T9" s="353">
        <v>3.561</v>
      </c>
      <c r="U9" s="234">
        <f>H9-R9-T9-O9</f>
        <v>66.87</v>
      </c>
      <c r="V9" s="271">
        <f>U9/S9</f>
        <v>1.45</v>
      </c>
      <c r="W9" s="235"/>
      <c r="X9" s="236" t="s">
        <v>12</v>
      </c>
      <c r="Y9" s="237">
        <v>14.49</v>
      </c>
      <c r="Z9" s="238">
        <f>Y9*J9</f>
        <v>2427.08</v>
      </c>
      <c r="AA9" s="239">
        <f>AC9*J9/H9</f>
        <v>9.81</v>
      </c>
      <c r="AB9" s="239">
        <f>AC9*I9/H9</f>
        <v>0.269</v>
      </c>
      <c r="AC9" s="239">
        <v>10.079</v>
      </c>
      <c r="AD9" s="238">
        <v>1050.67</v>
      </c>
      <c r="AE9" s="227">
        <f>AD9*AA9</f>
        <v>10307.07</v>
      </c>
      <c r="AF9" s="238">
        <f>Z9+AE9</f>
        <v>12734.15</v>
      </c>
      <c r="AG9" s="243">
        <f>(AC9*AD9+H9*Y9)/H9</f>
        <v>76.03</v>
      </c>
      <c r="AH9" s="244">
        <f>AF9/J9</f>
        <v>76.02</v>
      </c>
      <c r="AI9" s="245">
        <v>1590.78</v>
      </c>
      <c r="AJ9" s="234">
        <f>AI9*AB9</f>
        <v>427.92</v>
      </c>
      <c r="AK9" s="234">
        <f>Y9*I9</f>
        <v>66.51</v>
      </c>
      <c r="AL9" s="246">
        <f>AK9+AJ9</f>
        <v>494.43</v>
      </c>
      <c r="AM9" s="228">
        <f>AL9/I9</f>
        <v>107.72</v>
      </c>
      <c r="AN9" s="231">
        <v>111.467</v>
      </c>
      <c r="AO9" s="250">
        <f>AN9-AP9</f>
        <v>98.89</v>
      </c>
      <c r="AP9" s="250">
        <f>(AW9+AX9)*D9</f>
        <v>12.577</v>
      </c>
      <c r="AQ9" s="251">
        <v>100</v>
      </c>
      <c r="AR9" s="251">
        <f>F9/N9*100</f>
        <v>92.20773</v>
      </c>
      <c r="AS9" s="252">
        <f>AQ9-AR9</f>
        <v>7.79227</v>
      </c>
      <c r="AT9" s="253">
        <f>AN9*AR9/100</f>
        <v>102.781</v>
      </c>
      <c r="AU9" s="253">
        <f>AN9*AS9/100</f>
        <v>8.686</v>
      </c>
      <c r="AV9" s="254">
        <f>AN9/F9</f>
        <v>0.03111</v>
      </c>
      <c r="AW9" s="255">
        <f>AT9/F9</f>
        <v>0.02868</v>
      </c>
      <c r="AX9" s="255">
        <f>AU9/F9</f>
        <v>0.00242</v>
      </c>
      <c r="AY9" s="236" t="s">
        <v>12</v>
      </c>
      <c r="AZ9" s="256"/>
      <c r="BA9" s="248">
        <v>1050.67</v>
      </c>
      <c r="BB9" s="248">
        <f>BA9*AO9</f>
        <v>103900.76</v>
      </c>
      <c r="BC9" s="248">
        <f aca="true" t="shared" si="0" ref="BC9:BC53">BB9/C9</f>
        <v>32.69</v>
      </c>
      <c r="BD9" s="250">
        <f>AO9+AA9</f>
        <v>108.7</v>
      </c>
      <c r="BE9" s="250">
        <f>AP9+AB9</f>
        <v>12.846</v>
      </c>
      <c r="BF9" s="250">
        <f>BD9+BE9</f>
        <v>121.546</v>
      </c>
      <c r="BG9" s="250">
        <f>AV9*C9</f>
        <v>98.889</v>
      </c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04"/>
      <c r="CX9" s="204"/>
      <c r="CY9" s="204"/>
      <c r="CZ9" s="204"/>
    </row>
    <row r="10" spans="1:104" s="203" customFormat="1" ht="15.75">
      <c r="A10" s="163">
        <v>2</v>
      </c>
      <c r="B10" s="220" t="s">
        <v>13</v>
      </c>
      <c r="C10" s="211">
        <v>3171.5</v>
      </c>
      <c r="D10" s="218">
        <v>372.6</v>
      </c>
      <c r="E10" s="218">
        <f aca="true" t="shared" si="1" ref="E10:E53">C10+D10</f>
        <v>3544.1</v>
      </c>
      <c r="F10" s="219">
        <f aca="true" t="shared" si="2" ref="F10:F53">E10</f>
        <v>3544.1</v>
      </c>
      <c r="G10" s="343">
        <v>467.29</v>
      </c>
      <c r="H10" s="234">
        <f aca="true" t="shared" si="3" ref="H10:H58">G10*1.022</f>
        <v>477.57</v>
      </c>
      <c r="I10" s="227">
        <f aca="true" t="shared" si="4" ref="I10:I58">P10*D10+T10</f>
        <v>2.47</v>
      </c>
      <c r="J10" s="227">
        <f aca="true" t="shared" si="5" ref="J10:J58">P10*C10+U10+R10</f>
        <v>475.1</v>
      </c>
      <c r="K10" s="208">
        <v>125</v>
      </c>
      <c r="L10" s="228">
        <v>0.03</v>
      </c>
      <c r="M10" s="230">
        <v>319.6</v>
      </c>
      <c r="N10" s="228">
        <f aca="true" t="shared" si="6" ref="N10:N58">F10+M10</f>
        <v>3863.7</v>
      </c>
      <c r="O10" s="228">
        <f aca="true" t="shared" si="7" ref="O10:O58">L10*M10</f>
        <v>9.59</v>
      </c>
      <c r="P10" s="229">
        <f aca="true" t="shared" si="8" ref="P10:P58">O10/F10</f>
        <v>0.002706</v>
      </c>
      <c r="Q10" s="208">
        <v>95</v>
      </c>
      <c r="R10" s="208">
        <v>145.44</v>
      </c>
      <c r="S10" s="216">
        <f aca="true" t="shared" si="9" ref="S10:S58">K10-Q10</f>
        <v>30</v>
      </c>
      <c r="T10" s="354">
        <v>1.464</v>
      </c>
      <c r="U10" s="234">
        <f aca="true" t="shared" si="10" ref="U10:U53">H10-R10-T10-O10</f>
        <v>321.08</v>
      </c>
      <c r="V10" s="271">
        <f aca="true" t="shared" si="11" ref="V10:V58">U10/S10</f>
        <v>10.7</v>
      </c>
      <c r="W10" s="235"/>
      <c r="X10" s="240" t="s">
        <v>13</v>
      </c>
      <c r="Y10" s="237">
        <v>14.49</v>
      </c>
      <c r="Z10" s="238">
        <f aca="true" t="shared" si="12" ref="Z10:Z53">Y10*J10</f>
        <v>6884.2</v>
      </c>
      <c r="AA10" s="239">
        <f aca="true" t="shared" si="13" ref="AA10:AA58">AC10*J10/H10</f>
        <v>27.863</v>
      </c>
      <c r="AB10" s="239">
        <f aca="true" t="shared" si="14" ref="AB10:AB58">AC10*I10/H10</f>
        <v>0.145</v>
      </c>
      <c r="AC10" s="239">
        <v>28.008</v>
      </c>
      <c r="AD10" s="238">
        <v>1050.67</v>
      </c>
      <c r="AE10" s="227">
        <f aca="true" t="shared" si="15" ref="AE10:AE53">AD10*AA10</f>
        <v>29274.82</v>
      </c>
      <c r="AF10" s="227">
        <f aca="true" t="shared" si="16" ref="AF10:AF58">Z10+AE10</f>
        <v>36159.02</v>
      </c>
      <c r="AG10" s="243">
        <f aca="true" t="shared" si="17" ref="AG10:AG58">(AC10*AD10+H10*Y10)/H10</f>
        <v>76.11</v>
      </c>
      <c r="AH10" s="244">
        <f aca="true" t="shared" si="18" ref="AH10:AH58">AF10/J10</f>
        <v>76.11</v>
      </c>
      <c r="AI10" s="247">
        <v>1590.78</v>
      </c>
      <c r="AJ10" s="248">
        <f aca="true" t="shared" si="19" ref="AJ10:AJ58">AI10*AB10</f>
        <v>230.66</v>
      </c>
      <c r="AK10" s="248">
        <f aca="true" t="shared" si="20" ref="AK10:AK58">Y10*I10</f>
        <v>35.79</v>
      </c>
      <c r="AL10" s="249">
        <f aca="true" t="shared" si="21" ref="AL10:AL58">AK10+AJ10</f>
        <v>266.45</v>
      </c>
      <c r="AM10" s="230">
        <f aca="true" t="shared" si="22" ref="AM10:AM58">AL10/I10</f>
        <v>107.87</v>
      </c>
      <c r="AN10" s="231">
        <v>83.177</v>
      </c>
      <c r="AO10" s="250">
        <f aca="true" t="shared" si="23" ref="AO10:AO53">AN10-AP10</f>
        <v>74.432</v>
      </c>
      <c r="AP10" s="250">
        <f aca="true" t="shared" si="24" ref="AP10:AP58">(AW10+AX10)*D10</f>
        <v>8.745</v>
      </c>
      <c r="AQ10" s="251">
        <v>100</v>
      </c>
      <c r="AR10" s="251">
        <f aca="true" t="shared" si="25" ref="AR10:AR58">F10/N10*100</f>
        <v>91.72814</v>
      </c>
      <c r="AS10" s="252">
        <f aca="true" t="shared" si="26" ref="AS10:AS58">AQ10-AR10</f>
        <v>8.27186</v>
      </c>
      <c r="AT10" s="253">
        <f aca="true" t="shared" si="27" ref="AT10:AT58">AN10*AR10/100</f>
        <v>76.297</v>
      </c>
      <c r="AU10" s="253">
        <f aca="true" t="shared" si="28" ref="AU10:AU58">AN10*AS10/100</f>
        <v>6.88</v>
      </c>
      <c r="AV10" s="254">
        <f aca="true" t="shared" si="29" ref="AV10:AV53">AN10/F10</f>
        <v>0.02347</v>
      </c>
      <c r="AW10" s="255">
        <f aca="true" t="shared" si="30" ref="AW10:AW58">AT10/F10</f>
        <v>0.02153</v>
      </c>
      <c r="AX10" s="255">
        <f aca="true" t="shared" si="31" ref="AX10:AX58">AU10/F10</f>
        <v>0.00194</v>
      </c>
      <c r="AY10" s="240" t="s">
        <v>13</v>
      </c>
      <c r="AZ10" s="256"/>
      <c r="BA10" s="248">
        <v>1050.67</v>
      </c>
      <c r="BB10" s="248">
        <f aca="true" t="shared" si="32" ref="BB10:BB58">BA10*AO10</f>
        <v>78203.47</v>
      </c>
      <c r="BC10" s="248">
        <f t="shared" si="0"/>
        <v>24.66</v>
      </c>
      <c r="BD10" s="250">
        <f aca="true" t="shared" si="33" ref="BD10:BD53">AO10+AA10</f>
        <v>102.295</v>
      </c>
      <c r="BE10" s="250">
        <f>AP10+AB10</f>
        <v>8.89</v>
      </c>
      <c r="BF10" s="250">
        <f aca="true" t="shared" si="34" ref="BF10:BF53">BD10+BE10</f>
        <v>111.185</v>
      </c>
      <c r="BG10" s="250">
        <f>AV10*C10</f>
        <v>74.435</v>
      </c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04"/>
      <c r="CX10" s="204"/>
      <c r="CY10" s="204"/>
      <c r="CZ10" s="204"/>
    </row>
    <row r="11" spans="1:104" s="203" customFormat="1" ht="15.75">
      <c r="A11" s="163">
        <v>3</v>
      </c>
      <c r="B11" s="220" t="s">
        <v>14</v>
      </c>
      <c r="C11" s="211">
        <v>3843.8</v>
      </c>
      <c r="D11" s="218"/>
      <c r="E11" s="218">
        <f t="shared" si="1"/>
        <v>3843.8</v>
      </c>
      <c r="F11" s="219">
        <f t="shared" si="2"/>
        <v>3843.8</v>
      </c>
      <c r="G11" s="343">
        <v>186.84</v>
      </c>
      <c r="H11" s="234">
        <f t="shared" si="3"/>
        <v>190.95</v>
      </c>
      <c r="I11" s="227">
        <f t="shared" si="4"/>
        <v>0</v>
      </c>
      <c r="J11" s="227">
        <f t="shared" si="5"/>
        <v>190.95</v>
      </c>
      <c r="K11" s="208">
        <v>154</v>
      </c>
      <c r="L11" s="228">
        <v>0.03</v>
      </c>
      <c r="M11" s="230">
        <v>449</v>
      </c>
      <c r="N11" s="228">
        <f t="shared" si="6"/>
        <v>4292.8</v>
      </c>
      <c r="O11" s="228">
        <f t="shared" si="7"/>
        <v>13.47</v>
      </c>
      <c r="P11" s="229">
        <f t="shared" si="8"/>
        <v>0.003504</v>
      </c>
      <c r="Q11" s="208">
        <v>78</v>
      </c>
      <c r="R11" s="208">
        <v>113.77</v>
      </c>
      <c r="S11" s="216">
        <f t="shared" si="9"/>
        <v>76</v>
      </c>
      <c r="T11" s="354"/>
      <c r="U11" s="234">
        <f t="shared" si="10"/>
        <v>63.71</v>
      </c>
      <c r="V11" s="271">
        <f t="shared" si="11"/>
        <v>0.84</v>
      </c>
      <c r="W11" s="235"/>
      <c r="X11" s="240" t="s">
        <v>14</v>
      </c>
      <c r="Y11" s="237">
        <v>14.49</v>
      </c>
      <c r="Z11" s="238">
        <f t="shared" si="12"/>
        <v>2766.87</v>
      </c>
      <c r="AA11" s="239">
        <f>AC11*J11/H11</f>
        <v>11.313</v>
      </c>
      <c r="AB11" s="239">
        <f t="shared" si="14"/>
        <v>0</v>
      </c>
      <c r="AC11" s="239">
        <v>11.313</v>
      </c>
      <c r="AD11" s="238">
        <v>1050.67</v>
      </c>
      <c r="AE11" s="227">
        <f t="shared" si="15"/>
        <v>11886.23</v>
      </c>
      <c r="AF11" s="227">
        <f t="shared" si="16"/>
        <v>14653.1</v>
      </c>
      <c r="AG11" s="243">
        <f t="shared" si="17"/>
        <v>76.74</v>
      </c>
      <c r="AH11" s="244">
        <f t="shared" si="18"/>
        <v>76.74</v>
      </c>
      <c r="AI11" s="247">
        <v>1590.78</v>
      </c>
      <c r="AJ11" s="248">
        <f t="shared" si="19"/>
        <v>0</v>
      </c>
      <c r="AK11" s="248">
        <f>Y11*I11</f>
        <v>0</v>
      </c>
      <c r="AL11" s="249">
        <f t="shared" si="21"/>
        <v>0</v>
      </c>
      <c r="AM11" s="230" t="e">
        <f t="shared" si="22"/>
        <v>#DIV/0!</v>
      </c>
      <c r="AN11" s="231">
        <v>143.332</v>
      </c>
      <c r="AO11" s="250">
        <f t="shared" si="23"/>
        <v>143.332</v>
      </c>
      <c r="AP11" s="250">
        <f t="shared" si="24"/>
        <v>0</v>
      </c>
      <c r="AQ11" s="251">
        <v>100</v>
      </c>
      <c r="AR11" s="251">
        <f t="shared" si="25"/>
        <v>89.54063</v>
      </c>
      <c r="AS11" s="252">
        <f t="shared" si="26"/>
        <v>10.45937</v>
      </c>
      <c r="AT11" s="253">
        <f t="shared" si="27"/>
        <v>128.34</v>
      </c>
      <c r="AU11" s="253">
        <f t="shared" si="28"/>
        <v>14.992</v>
      </c>
      <c r="AV11" s="254">
        <f t="shared" si="29"/>
        <v>0.03729</v>
      </c>
      <c r="AW11" s="255">
        <f t="shared" si="30"/>
        <v>0.03339</v>
      </c>
      <c r="AX11" s="255">
        <f t="shared" si="31"/>
        <v>0.0039</v>
      </c>
      <c r="AY11" s="240" t="s">
        <v>14</v>
      </c>
      <c r="AZ11" s="256"/>
      <c r="BA11" s="248">
        <v>1050.67</v>
      </c>
      <c r="BB11" s="248">
        <f t="shared" si="32"/>
        <v>150594.63</v>
      </c>
      <c r="BC11" s="248">
        <f t="shared" si="0"/>
        <v>39.18</v>
      </c>
      <c r="BD11" s="250">
        <f t="shared" si="33"/>
        <v>154.645</v>
      </c>
      <c r="BE11" s="250"/>
      <c r="BF11" s="250">
        <f t="shared" si="34"/>
        <v>154.645</v>
      </c>
      <c r="BG11" s="250">
        <f aca="true" t="shared" si="35" ref="BG11:BG52">AV11*C11</f>
        <v>143.335</v>
      </c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04"/>
      <c r="CX11" s="204"/>
      <c r="CY11" s="204"/>
      <c r="CZ11" s="204"/>
    </row>
    <row r="12" spans="1:104" s="203" customFormat="1" ht="15.75">
      <c r="A12" s="163">
        <v>4</v>
      </c>
      <c r="B12" s="220" t="s">
        <v>15</v>
      </c>
      <c r="C12" s="211">
        <v>3377.9</v>
      </c>
      <c r="D12" s="218">
        <v>160.8</v>
      </c>
      <c r="E12" s="218">
        <f t="shared" si="1"/>
        <v>3538.7</v>
      </c>
      <c r="F12" s="219">
        <f t="shared" si="2"/>
        <v>3538.7</v>
      </c>
      <c r="G12" s="343">
        <v>350.85</v>
      </c>
      <c r="H12" s="234">
        <f t="shared" si="3"/>
        <v>358.57</v>
      </c>
      <c r="I12" s="227">
        <f t="shared" si="4"/>
        <v>7.8</v>
      </c>
      <c r="J12" s="227">
        <f t="shared" si="5"/>
        <v>350.77</v>
      </c>
      <c r="K12" s="208">
        <v>136</v>
      </c>
      <c r="L12" s="228">
        <v>0.03</v>
      </c>
      <c r="M12" s="230">
        <v>410</v>
      </c>
      <c r="N12" s="228">
        <f t="shared" si="6"/>
        <v>3948.7</v>
      </c>
      <c r="O12" s="228">
        <f t="shared" si="7"/>
        <v>12.3</v>
      </c>
      <c r="P12" s="229">
        <f t="shared" si="8"/>
        <v>0.003476</v>
      </c>
      <c r="Q12" s="208">
        <v>74</v>
      </c>
      <c r="R12" s="208">
        <v>102.41</v>
      </c>
      <c r="S12" s="216">
        <f t="shared" si="9"/>
        <v>62</v>
      </c>
      <c r="T12" s="354">
        <v>7.239</v>
      </c>
      <c r="U12" s="234">
        <f t="shared" si="10"/>
        <v>236.62</v>
      </c>
      <c r="V12" s="271">
        <f t="shared" si="11"/>
        <v>3.82</v>
      </c>
      <c r="W12" s="235"/>
      <c r="X12" s="240" t="s">
        <v>15</v>
      </c>
      <c r="Y12" s="237">
        <v>14.49</v>
      </c>
      <c r="Z12" s="238">
        <f t="shared" si="12"/>
        <v>5082.66</v>
      </c>
      <c r="AA12" s="239">
        <f t="shared" si="13"/>
        <v>20.392</v>
      </c>
      <c r="AB12" s="239">
        <f t="shared" si="14"/>
        <v>0.453</v>
      </c>
      <c r="AC12" s="239">
        <v>20.845</v>
      </c>
      <c r="AD12" s="238">
        <v>1050.67</v>
      </c>
      <c r="AE12" s="227">
        <f t="shared" si="15"/>
        <v>21425.26</v>
      </c>
      <c r="AF12" s="227">
        <f t="shared" si="16"/>
        <v>26507.92</v>
      </c>
      <c r="AG12" s="243">
        <f t="shared" si="17"/>
        <v>75.57</v>
      </c>
      <c r="AH12" s="244">
        <f t="shared" si="18"/>
        <v>75.57</v>
      </c>
      <c r="AI12" s="247">
        <v>1590.78</v>
      </c>
      <c r="AJ12" s="248">
        <f t="shared" si="19"/>
        <v>720.62</v>
      </c>
      <c r="AK12" s="248">
        <f t="shared" si="20"/>
        <v>113.02</v>
      </c>
      <c r="AL12" s="249">
        <f t="shared" si="21"/>
        <v>833.64</v>
      </c>
      <c r="AM12" s="230">
        <f t="shared" si="22"/>
        <v>106.88</v>
      </c>
      <c r="AN12" s="250">
        <v>89.975</v>
      </c>
      <c r="AO12" s="250">
        <f t="shared" si="23"/>
        <v>85.886</v>
      </c>
      <c r="AP12" s="250">
        <f t="shared" si="24"/>
        <v>4.089</v>
      </c>
      <c r="AQ12" s="251">
        <v>100</v>
      </c>
      <c r="AR12" s="251">
        <f t="shared" si="25"/>
        <v>89.61684</v>
      </c>
      <c r="AS12" s="252">
        <f t="shared" si="26"/>
        <v>10.38316</v>
      </c>
      <c r="AT12" s="253">
        <f t="shared" si="27"/>
        <v>80.633</v>
      </c>
      <c r="AU12" s="253">
        <f t="shared" si="28"/>
        <v>9.342</v>
      </c>
      <c r="AV12" s="254">
        <f t="shared" si="29"/>
        <v>0.02543</v>
      </c>
      <c r="AW12" s="255">
        <f t="shared" si="30"/>
        <v>0.02279</v>
      </c>
      <c r="AX12" s="255">
        <f t="shared" si="31"/>
        <v>0.00264</v>
      </c>
      <c r="AY12" s="240" t="s">
        <v>15</v>
      </c>
      <c r="AZ12" s="256"/>
      <c r="BA12" s="248">
        <v>1050.67</v>
      </c>
      <c r="BB12" s="248">
        <f t="shared" si="32"/>
        <v>90237.84</v>
      </c>
      <c r="BC12" s="248">
        <f t="shared" si="0"/>
        <v>26.71</v>
      </c>
      <c r="BD12" s="250">
        <f t="shared" si="33"/>
        <v>106.278</v>
      </c>
      <c r="BE12" s="250">
        <f>AP12+AB12</f>
        <v>4.542</v>
      </c>
      <c r="BF12" s="250">
        <f t="shared" si="34"/>
        <v>110.82</v>
      </c>
      <c r="BG12" s="250">
        <f t="shared" si="35"/>
        <v>85.9</v>
      </c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04"/>
      <c r="CX12" s="204"/>
      <c r="CY12" s="204"/>
      <c r="CZ12" s="204"/>
    </row>
    <row r="13" spans="1:104" s="203" customFormat="1" ht="15.75">
      <c r="A13" s="163">
        <v>5</v>
      </c>
      <c r="B13" s="220" t="s">
        <v>16</v>
      </c>
      <c r="C13" s="211">
        <v>3833.1</v>
      </c>
      <c r="D13" s="218"/>
      <c r="E13" s="218">
        <f t="shared" si="1"/>
        <v>3833.1</v>
      </c>
      <c r="F13" s="219">
        <f t="shared" si="2"/>
        <v>3833.1</v>
      </c>
      <c r="G13" s="343">
        <v>440.85</v>
      </c>
      <c r="H13" s="234">
        <f t="shared" si="3"/>
        <v>450.55</v>
      </c>
      <c r="I13" s="227">
        <f t="shared" si="4"/>
        <v>0</v>
      </c>
      <c r="J13" s="227">
        <f t="shared" si="5"/>
        <v>450.55</v>
      </c>
      <c r="K13" s="208">
        <v>166</v>
      </c>
      <c r="L13" s="228">
        <v>0.03</v>
      </c>
      <c r="M13" s="230">
        <v>425</v>
      </c>
      <c r="N13" s="228">
        <f t="shared" si="6"/>
        <v>4258.1</v>
      </c>
      <c r="O13" s="228">
        <f t="shared" si="7"/>
        <v>12.75</v>
      </c>
      <c r="P13" s="229">
        <f t="shared" si="8"/>
        <v>0.003326</v>
      </c>
      <c r="Q13" s="208">
        <v>96</v>
      </c>
      <c r="R13" s="208">
        <v>114.87</v>
      </c>
      <c r="S13" s="216">
        <f t="shared" si="9"/>
        <v>70</v>
      </c>
      <c r="T13" s="354"/>
      <c r="U13" s="234">
        <f t="shared" si="10"/>
        <v>322.93</v>
      </c>
      <c r="V13" s="271">
        <f t="shared" si="11"/>
        <v>4.61</v>
      </c>
      <c r="W13" s="235"/>
      <c r="X13" s="240" t="s">
        <v>16</v>
      </c>
      <c r="Y13" s="237">
        <v>14.49</v>
      </c>
      <c r="Z13" s="238">
        <f t="shared" si="12"/>
        <v>6528.47</v>
      </c>
      <c r="AA13" s="239">
        <f t="shared" si="13"/>
        <v>26.791</v>
      </c>
      <c r="AB13" s="239">
        <f t="shared" si="14"/>
        <v>0</v>
      </c>
      <c r="AC13" s="239">
        <v>26.791</v>
      </c>
      <c r="AD13" s="238">
        <v>1050.67</v>
      </c>
      <c r="AE13" s="227">
        <f t="shared" si="15"/>
        <v>28148.5</v>
      </c>
      <c r="AF13" s="227">
        <f t="shared" si="16"/>
        <v>34676.97</v>
      </c>
      <c r="AG13" s="243">
        <f t="shared" si="17"/>
        <v>76.97</v>
      </c>
      <c r="AH13" s="244">
        <f t="shared" si="18"/>
        <v>76.97</v>
      </c>
      <c r="AI13" s="247">
        <v>1590.78</v>
      </c>
      <c r="AJ13" s="248">
        <f t="shared" si="19"/>
        <v>0</v>
      </c>
      <c r="AK13" s="248">
        <f t="shared" si="20"/>
        <v>0</v>
      </c>
      <c r="AL13" s="249">
        <f t="shared" si="21"/>
        <v>0</v>
      </c>
      <c r="AM13" s="230" t="e">
        <f t="shared" si="22"/>
        <v>#DIV/0!</v>
      </c>
      <c r="AN13" s="231">
        <v>150.558</v>
      </c>
      <c r="AO13" s="250">
        <f t="shared" si="23"/>
        <v>150.558</v>
      </c>
      <c r="AP13" s="250">
        <f t="shared" si="24"/>
        <v>0</v>
      </c>
      <c r="AQ13" s="251">
        <v>100</v>
      </c>
      <c r="AR13" s="251">
        <f t="shared" si="25"/>
        <v>90.01902</v>
      </c>
      <c r="AS13" s="252">
        <f t="shared" si="26"/>
        <v>9.98098</v>
      </c>
      <c r="AT13" s="253">
        <f t="shared" si="27"/>
        <v>135.531</v>
      </c>
      <c r="AU13" s="253">
        <f t="shared" si="28"/>
        <v>15.027</v>
      </c>
      <c r="AV13" s="254">
        <f t="shared" si="29"/>
        <v>0.03928</v>
      </c>
      <c r="AW13" s="255">
        <f t="shared" si="30"/>
        <v>0.03536</v>
      </c>
      <c r="AX13" s="255">
        <f t="shared" si="31"/>
        <v>0.00392</v>
      </c>
      <c r="AY13" s="240" t="s">
        <v>16</v>
      </c>
      <c r="AZ13" s="256"/>
      <c r="BA13" s="248">
        <v>1050.67</v>
      </c>
      <c r="BB13" s="248">
        <f t="shared" si="32"/>
        <v>158186.77</v>
      </c>
      <c r="BC13" s="248">
        <f t="shared" si="0"/>
        <v>41.27</v>
      </c>
      <c r="BD13" s="250">
        <f t="shared" si="33"/>
        <v>177.349</v>
      </c>
      <c r="BE13" s="250"/>
      <c r="BF13" s="250">
        <f t="shared" si="34"/>
        <v>177.349</v>
      </c>
      <c r="BG13" s="250">
        <f t="shared" si="35"/>
        <v>150.564</v>
      </c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04"/>
      <c r="CX13" s="204"/>
      <c r="CY13" s="204"/>
      <c r="CZ13" s="204"/>
    </row>
    <row r="14" spans="1:104" s="203" customFormat="1" ht="15.75">
      <c r="A14" s="163">
        <v>6</v>
      </c>
      <c r="B14" s="220" t="s">
        <v>17</v>
      </c>
      <c r="C14" s="211">
        <v>3126.5</v>
      </c>
      <c r="D14" s="218">
        <v>407.2</v>
      </c>
      <c r="E14" s="218">
        <f t="shared" si="1"/>
        <v>3533.7</v>
      </c>
      <c r="F14" s="219">
        <f t="shared" si="2"/>
        <v>3533.7</v>
      </c>
      <c r="G14" s="343">
        <v>306.6</v>
      </c>
      <c r="H14" s="234">
        <f t="shared" si="3"/>
        <v>313.35</v>
      </c>
      <c r="I14" s="227">
        <f t="shared" si="4"/>
        <v>3.34</v>
      </c>
      <c r="J14" s="227">
        <f t="shared" si="5"/>
        <v>310.01</v>
      </c>
      <c r="K14" s="208">
        <v>114</v>
      </c>
      <c r="L14" s="228">
        <v>0.03</v>
      </c>
      <c r="M14" s="230">
        <v>313.9</v>
      </c>
      <c r="N14" s="228">
        <f t="shared" si="6"/>
        <v>3847.6</v>
      </c>
      <c r="O14" s="228">
        <f t="shared" si="7"/>
        <v>9.42</v>
      </c>
      <c r="P14" s="229">
        <f t="shared" si="8"/>
        <v>0.002666</v>
      </c>
      <c r="Q14" s="208">
        <v>74</v>
      </c>
      <c r="R14" s="208">
        <v>125.77</v>
      </c>
      <c r="S14" s="216">
        <f t="shared" si="9"/>
        <v>40</v>
      </c>
      <c r="T14" s="354">
        <v>2.256</v>
      </c>
      <c r="U14" s="234">
        <f t="shared" si="10"/>
        <v>175.9</v>
      </c>
      <c r="V14" s="271">
        <f t="shared" si="11"/>
        <v>4.4</v>
      </c>
      <c r="W14" s="235"/>
      <c r="X14" s="240" t="s">
        <v>17</v>
      </c>
      <c r="Y14" s="237">
        <v>14.49</v>
      </c>
      <c r="Z14" s="238">
        <f t="shared" si="12"/>
        <v>4492.04</v>
      </c>
      <c r="AA14" s="239">
        <f t="shared" si="13"/>
        <v>18.215</v>
      </c>
      <c r="AB14" s="239">
        <f t="shared" si="14"/>
        <v>0.196</v>
      </c>
      <c r="AC14" s="239">
        <v>18.411</v>
      </c>
      <c r="AD14" s="238">
        <v>1050.67</v>
      </c>
      <c r="AE14" s="227">
        <f t="shared" si="15"/>
        <v>19137.95</v>
      </c>
      <c r="AF14" s="227">
        <f t="shared" si="16"/>
        <v>23629.99</v>
      </c>
      <c r="AG14" s="243">
        <f t="shared" si="17"/>
        <v>76.22</v>
      </c>
      <c r="AH14" s="244">
        <f t="shared" si="18"/>
        <v>76.22</v>
      </c>
      <c r="AI14" s="247">
        <v>1590.78</v>
      </c>
      <c r="AJ14" s="248">
        <f t="shared" si="19"/>
        <v>311.79</v>
      </c>
      <c r="AK14" s="248">
        <f t="shared" si="20"/>
        <v>48.4</v>
      </c>
      <c r="AL14" s="249">
        <f t="shared" si="21"/>
        <v>360.19</v>
      </c>
      <c r="AM14" s="230">
        <f t="shared" si="22"/>
        <v>107.84</v>
      </c>
      <c r="AN14" s="231">
        <v>102.342</v>
      </c>
      <c r="AO14" s="250">
        <f t="shared" si="23"/>
        <v>90.549</v>
      </c>
      <c r="AP14" s="250">
        <f t="shared" si="24"/>
        <v>11.793</v>
      </c>
      <c r="AQ14" s="251">
        <v>100</v>
      </c>
      <c r="AR14" s="251">
        <f t="shared" si="25"/>
        <v>91.84167</v>
      </c>
      <c r="AS14" s="252">
        <f t="shared" si="26"/>
        <v>8.15833</v>
      </c>
      <c r="AT14" s="253">
        <f t="shared" si="27"/>
        <v>93.993</v>
      </c>
      <c r="AU14" s="253">
        <f t="shared" si="28"/>
        <v>8.349</v>
      </c>
      <c r="AV14" s="254">
        <f t="shared" si="29"/>
        <v>0.02896</v>
      </c>
      <c r="AW14" s="255">
        <f t="shared" si="30"/>
        <v>0.0266</v>
      </c>
      <c r="AX14" s="255">
        <f t="shared" si="31"/>
        <v>0.00236</v>
      </c>
      <c r="AY14" s="240" t="s">
        <v>17</v>
      </c>
      <c r="AZ14" s="256"/>
      <c r="BA14" s="248">
        <v>1050.67</v>
      </c>
      <c r="BB14" s="248">
        <f t="shared" si="32"/>
        <v>95137.12</v>
      </c>
      <c r="BC14" s="248">
        <f t="shared" si="0"/>
        <v>30.43</v>
      </c>
      <c r="BD14" s="250">
        <f t="shared" si="33"/>
        <v>108.764</v>
      </c>
      <c r="BE14" s="250">
        <f>AP14+AB14</f>
        <v>11.989</v>
      </c>
      <c r="BF14" s="250">
        <f t="shared" si="34"/>
        <v>120.753</v>
      </c>
      <c r="BG14" s="250">
        <f t="shared" si="35"/>
        <v>90.543</v>
      </c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04"/>
      <c r="CX14" s="204"/>
      <c r="CY14" s="204"/>
      <c r="CZ14" s="204"/>
    </row>
    <row r="15" spans="1:104" s="203" customFormat="1" ht="15.75">
      <c r="A15" s="163">
        <v>7</v>
      </c>
      <c r="B15" s="220" t="s">
        <v>18</v>
      </c>
      <c r="C15" s="211">
        <v>3415.5</v>
      </c>
      <c r="D15" s="218">
        <v>41.3</v>
      </c>
      <c r="E15" s="218">
        <f t="shared" si="1"/>
        <v>3456.8</v>
      </c>
      <c r="F15" s="219">
        <f t="shared" si="2"/>
        <v>3456.8</v>
      </c>
      <c r="G15" s="343">
        <v>297.2</v>
      </c>
      <c r="H15" s="234">
        <f t="shared" si="3"/>
        <v>303.74</v>
      </c>
      <c r="I15" s="227">
        <f t="shared" si="4"/>
        <v>0.3</v>
      </c>
      <c r="J15" s="227">
        <f t="shared" si="5"/>
        <v>303.44</v>
      </c>
      <c r="K15" s="208">
        <v>132</v>
      </c>
      <c r="L15" s="228">
        <v>0.03</v>
      </c>
      <c r="M15" s="230">
        <v>324</v>
      </c>
      <c r="N15" s="228">
        <f t="shared" si="6"/>
        <v>3780.8</v>
      </c>
      <c r="O15" s="228">
        <f t="shared" si="7"/>
        <v>9.72</v>
      </c>
      <c r="P15" s="229">
        <f t="shared" si="8"/>
        <v>0.002812</v>
      </c>
      <c r="Q15" s="208">
        <v>93</v>
      </c>
      <c r="R15" s="208">
        <v>138.44</v>
      </c>
      <c r="S15" s="216">
        <f t="shared" si="9"/>
        <v>39</v>
      </c>
      <c r="T15" s="354">
        <v>0.183</v>
      </c>
      <c r="U15" s="234">
        <f t="shared" si="10"/>
        <v>155.4</v>
      </c>
      <c r="V15" s="271">
        <f t="shared" si="11"/>
        <v>3.98</v>
      </c>
      <c r="W15" s="235"/>
      <c r="X15" s="240" t="s">
        <v>18</v>
      </c>
      <c r="Y15" s="237">
        <v>14.49</v>
      </c>
      <c r="Z15" s="238">
        <f t="shared" si="12"/>
        <v>4396.85</v>
      </c>
      <c r="AA15" s="239">
        <f t="shared" si="13"/>
        <v>17.838</v>
      </c>
      <c r="AB15" s="239">
        <f t="shared" si="14"/>
        <v>0.018</v>
      </c>
      <c r="AC15" s="239">
        <v>17.856</v>
      </c>
      <c r="AD15" s="238">
        <v>1050.67</v>
      </c>
      <c r="AE15" s="227">
        <f t="shared" si="15"/>
        <v>18741.85</v>
      </c>
      <c r="AF15" s="227">
        <f t="shared" si="16"/>
        <v>23138.7</v>
      </c>
      <c r="AG15" s="243">
        <f t="shared" si="17"/>
        <v>76.26</v>
      </c>
      <c r="AH15" s="244">
        <f t="shared" si="18"/>
        <v>76.25</v>
      </c>
      <c r="AI15" s="247">
        <v>1590.78</v>
      </c>
      <c r="AJ15" s="248">
        <f t="shared" si="19"/>
        <v>28.63</v>
      </c>
      <c r="AK15" s="248">
        <f t="shared" si="20"/>
        <v>4.35</v>
      </c>
      <c r="AL15" s="249">
        <f t="shared" si="21"/>
        <v>32.98</v>
      </c>
      <c r="AM15" s="230">
        <f t="shared" si="22"/>
        <v>109.93</v>
      </c>
      <c r="AN15" s="231">
        <v>97.886</v>
      </c>
      <c r="AO15" s="250">
        <f t="shared" si="23"/>
        <v>96.716</v>
      </c>
      <c r="AP15" s="250">
        <f t="shared" si="24"/>
        <v>1.17</v>
      </c>
      <c r="AQ15" s="251">
        <v>100</v>
      </c>
      <c r="AR15" s="251">
        <f t="shared" si="25"/>
        <v>91.43039</v>
      </c>
      <c r="AS15" s="252">
        <f t="shared" si="26"/>
        <v>8.56961</v>
      </c>
      <c r="AT15" s="253">
        <f t="shared" si="27"/>
        <v>89.498</v>
      </c>
      <c r="AU15" s="253">
        <f t="shared" si="28"/>
        <v>8.388</v>
      </c>
      <c r="AV15" s="254">
        <f t="shared" si="29"/>
        <v>0.02832</v>
      </c>
      <c r="AW15" s="255">
        <f t="shared" si="30"/>
        <v>0.02589</v>
      </c>
      <c r="AX15" s="255">
        <f t="shared" si="31"/>
        <v>0.00243</v>
      </c>
      <c r="AY15" s="240" t="s">
        <v>18</v>
      </c>
      <c r="AZ15" s="256"/>
      <c r="BA15" s="248">
        <v>1050.67</v>
      </c>
      <c r="BB15" s="248">
        <f t="shared" si="32"/>
        <v>101616.6</v>
      </c>
      <c r="BC15" s="248">
        <f t="shared" si="0"/>
        <v>29.75</v>
      </c>
      <c r="BD15" s="250">
        <f t="shared" si="33"/>
        <v>114.554</v>
      </c>
      <c r="BE15" s="250">
        <f>AP15+AB15</f>
        <v>1.188</v>
      </c>
      <c r="BF15" s="250">
        <f t="shared" si="34"/>
        <v>115.742</v>
      </c>
      <c r="BG15" s="250">
        <f t="shared" si="35"/>
        <v>96.727</v>
      </c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04"/>
      <c r="CX15" s="204"/>
      <c r="CY15" s="204"/>
      <c r="CZ15" s="204"/>
    </row>
    <row r="16" spans="1:104" s="203" customFormat="1" ht="15.75">
      <c r="A16" s="163">
        <v>8</v>
      </c>
      <c r="B16" s="220" t="s">
        <v>19</v>
      </c>
      <c r="C16" s="211">
        <v>3129.4</v>
      </c>
      <c r="D16" s="218">
        <v>356.8</v>
      </c>
      <c r="E16" s="218">
        <f t="shared" si="1"/>
        <v>3486.2</v>
      </c>
      <c r="F16" s="219">
        <f t="shared" si="2"/>
        <v>3486.2</v>
      </c>
      <c r="G16" s="343">
        <v>290.67</v>
      </c>
      <c r="H16" s="234">
        <f t="shared" si="3"/>
        <v>297.06</v>
      </c>
      <c r="I16" s="227">
        <f t="shared" si="4"/>
        <v>2.41</v>
      </c>
      <c r="J16" s="227">
        <f t="shared" si="5"/>
        <v>294.65</v>
      </c>
      <c r="K16" s="208">
        <v>127</v>
      </c>
      <c r="L16" s="228">
        <v>0.03</v>
      </c>
      <c r="M16" s="230">
        <v>308</v>
      </c>
      <c r="N16" s="228">
        <f t="shared" si="6"/>
        <v>3794.2</v>
      </c>
      <c r="O16" s="228">
        <f t="shared" si="7"/>
        <v>9.24</v>
      </c>
      <c r="P16" s="229">
        <f t="shared" si="8"/>
        <v>0.00265</v>
      </c>
      <c r="Q16" s="208">
        <v>79</v>
      </c>
      <c r="R16" s="208">
        <v>132.71</v>
      </c>
      <c r="S16" s="216">
        <f t="shared" si="9"/>
        <v>48</v>
      </c>
      <c r="T16" s="354">
        <v>1.464</v>
      </c>
      <c r="U16" s="234">
        <f t="shared" si="10"/>
        <v>153.65</v>
      </c>
      <c r="V16" s="271">
        <f t="shared" si="11"/>
        <v>3.2</v>
      </c>
      <c r="W16" s="235"/>
      <c r="X16" s="240" t="s">
        <v>19</v>
      </c>
      <c r="Y16" s="237">
        <v>14.49</v>
      </c>
      <c r="Z16" s="238">
        <f t="shared" si="12"/>
        <v>4269.48</v>
      </c>
      <c r="AA16" s="239">
        <f t="shared" si="13"/>
        <v>17.543</v>
      </c>
      <c r="AB16" s="239">
        <f t="shared" si="14"/>
        <v>0.143</v>
      </c>
      <c r="AC16" s="239">
        <v>17.686</v>
      </c>
      <c r="AD16" s="238">
        <v>1050.67</v>
      </c>
      <c r="AE16" s="227">
        <f t="shared" si="15"/>
        <v>18431.9</v>
      </c>
      <c r="AF16" s="227">
        <f t="shared" si="16"/>
        <v>22701.38</v>
      </c>
      <c r="AG16" s="243">
        <f t="shared" si="17"/>
        <v>77.04</v>
      </c>
      <c r="AH16" s="244">
        <f t="shared" si="18"/>
        <v>77.05</v>
      </c>
      <c r="AI16" s="247">
        <v>1590.78</v>
      </c>
      <c r="AJ16" s="248">
        <f t="shared" si="19"/>
        <v>227.48</v>
      </c>
      <c r="AK16" s="248">
        <f t="shared" si="20"/>
        <v>34.92</v>
      </c>
      <c r="AL16" s="249">
        <f t="shared" si="21"/>
        <v>262.4</v>
      </c>
      <c r="AM16" s="230">
        <f t="shared" si="22"/>
        <v>108.88</v>
      </c>
      <c r="AN16" s="231">
        <v>97.413</v>
      </c>
      <c r="AO16" s="250">
        <f t="shared" si="23"/>
        <v>87.444</v>
      </c>
      <c r="AP16" s="250">
        <f t="shared" si="24"/>
        <v>9.969</v>
      </c>
      <c r="AQ16" s="251">
        <v>100</v>
      </c>
      <c r="AR16" s="251">
        <f t="shared" si="25"/>
        <v>91.88235</v>
      </c>
      <c r="AS16" s="252">
        <f t="shared" si="26"/>
        <v>8.11765</v>
      </c>
      <c r="AT16" s="253">
        <f t="shared" si="27"/>
        <v>89.505</v>
      </c>
      <c r="AU16" s="253">
        <f t="shared" si="28"/>
        <v>7.908</v>
      </c>
      <c r="AV16" s="254">
        <f t="shared" si="29"/>
        <v>0.02794</v>
      </c>
      <c r="AW16" s="255">
        <f t="shared" si="30"/>
        <v>0.02567</v>
      </c>
      <c r="AX16" s="255">
        <f t="shared" si="31"/>
        <v>0.00227</v>
      </c>
      <c r="AY16" s="240" t="s">
        <v>19</v>
      </c>
      <c r="AZ16" s="256"/>
      <c r="BA16" s="248">
        <v>1050.67</v>
      </c>
      <c r="BB16" s="248">
        <f t="shared" si="32"/>
        <v>91874.79</v>
      </c>
      <c r="BC16" s="248">
        <f t="shared" si="0"/>
        <v>29.36</v>
      </c>
      <c r="BD16" s="250">
        <f t="shared" si="33"/>
        <v>104.987</v>
      </c>
      <c r="BE16" s="250">
        <f>AP16+AB16</f>
        <v>10.112</v>
      </c>
      <c r="BF16" s="250">
        <f t="shared" si="34"/>
        <v>115.099</v>
      </c>
      <c r="BG16" s="250">
        <f t="shared" si="35"/>
        <v>87.435</v>
      </c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04"/>
      <c r="CX16" s="204"/>
      <c r="CY16" s="204"/>
      <c r="CZ16" s="204"/>
    </row>
    <row r="17" spans="1:104" s="203" customFormat="1" ht="15.75">
      <c r="A17" s="163">
        <v>9</v>
      </c>
      <c r="B17" s="220" t="s">
        <v>20</v>
      </c>
      <c r="C17" s="211">
        <v>3858.3</v>
      </c>
      <c r="D17" s="218"/>
      <c r="E17" s="218">
        <f t="shared" si="1"/>
        <v>3858.3</v>
      </c>
      <c r="F17" s="219">
        <f t="shared" si="2"/>
        <v>3858.3</v>
      </c>
      <c r="G17" s="343">
        <v>318.44</v>
      </c>
      <c r="H17" s="234">
        <f t="shared" si="3"/>
        <v>325.45</v>
      </c>
      <c r="I17" s="227">
        <f t="shared" si="4"/>
        <v>0</v>
      </c>
      <c r="J17" s="227">
        <f t="shared" si="5"/>
        <v>325.45</v>
      </c>
      <c r="K17" s="208">
        <v>144</v>
      </c>
      <c r="L17" s="228">
        <v>0.03</v>
      </c>
      <c r="M17" s="230">
        <v>434</v>
      </c>
      <c r="N17" s="228">
        <f t="shared" si="6"/>
        <v>4292.3</v>
      </c>
      <c r="O17" s="228">
        <f t="shared" si="7"/>
        <v>13.02</v>
      </c>
      <c r="P17" s="229">
        <f t="shared" si="8"/>
        <v>0.003375</v>
      </c>
      <c r="Q17" s="208">
        <v>97</v>
      </c>
      <c r="R17" s="208">
        <v>147.21</v>
      </c>
      <c r="S17" s="216">
        <f t="shared" si="9"/>
        <v>47</v>
      </c>
      <c r="T17" s="354"/>
      <c r="U17" s="234">
        <f t="shared" si="10"/>
        <v>165.22</v>
      </c>
      <c r="V17" s="271">
        <f t="shared" si="11"/>
        <v>3.52</v>
      </c>
      <c r="W17" s="235"/>
      <c r="X17" s="240" t="s">
        <v>20</v>
      </c>
      <c r="Y17" s="237">
        <v>14.49</v>
      </c>
      <c r="Z17" s="238">
        <f t="shared" si="12"/>
        <v>4715.77</v>
      </c>
      <c r="AA17" s="239">
        <f t="shared" si="13"/>
        <v>18.975</v>
      </c>
      <c r="AB17" s="239">
        <f t="shared" si="14"/>
        <v>0</v>
      </c>
      <c r="AC17" s="239">
        <v>18.975</v>
      </c>
      <c r="AD17" s="238">
        <v>1050.67</v>
      </c>
      <c r="AE17" s="227">
        <f t="shared" si="15"/>
        <v>19936.46</v>
      </c>
      <c r="AF17" s="227">
        <f t="shared" si="16"/>
        <v>24652.23</v>
      </c>
      <c r="AG17" s="243">
        <f t="shared" si="17"/>
        <v>75.75</v>
      </c>
      <c r="AH17" s="244">
        <f t="shared" si="18"/>
        <v>75.75</v>
      </c>
      <c r="AI17" s="247">
        <v>1590.78</v>
      </c>
      <c r="AJ17" s="248">
        <f t="shared" si="19"/>
        <v>0</v>
      </c>
      <c r="AK17" s="248">
        <f t="shared" si="20"/>
        <v>0</v>
      </c>
      <c r="AL17" s="249">
        <f t="shared" si="21"/>
        <v>0</v>
      </c>
      <c r="AM17" s="230" t="e">
        <f t="shared" si="22"/>
        <v>#DIV/0!</v>
      </c>
      <c r="AN17" s="231">
        <v>130.19</v>
      </c>
      <c r="AO17" s="250">
        <f t="shared" si="23"/>
        <v>130.19</v>
      </c>
      <c r="AP17" s="250">
        <f t="shared" si="24"/>
        <v>0</v>
      </c>
      <c r="AQ17" s="251">
        <v>100</v>
      </c>
      <c r="AR17" s="251">
        <f t="shared" si="25"/>
        <v>89.88887</v>
      </c>
      <c r="AS17" s="252">
        <f t="shared" si="26"/>
        <v>10.11113</v>
      </c>
      <c r="AT17" s="253">
        <f t="shared" si="27"/>
        <v>117.026</v>
      </c>
      <c r="AU17" s="253">
        <f t="shared" si="28"/>
        <v>13.164</v>
      </c>
      <c r="AV17" s="254">
        <f t="shared" si="29"/>
        <v>0.03374</v>
      </c>
      <c r="AW17" s="255">
        <f t="shared" si="30"/>
        <v>0.03033</v>
      </c>
      <c r="AX17" s="255">
        <f t="shared" si="31"/>
        <v>0.00341</v>
      </c>
      <c r="AY17" s="240" t="s">
        <v>20</v>
      </c>
      <c r="AZ17" s="256"/>
      <c r="BA17" s="248">
        <v>1050.67</v>
      </c>
      <c r="BB17" s="248">
        <f t="shared" si="32"/>
        <v>136786.73</v>
      </c>
      <c r="BC17" s="248">
        <f t="shared" si="0"/>
        <v>35.45</v>
      </c>
      <c r="BD17" s="250">
        <f t="shared" si="33"/>
        <v>149.165</v>
      </c>
      <c r="BE17" s="250"/>
      <c r="BF17" s="250">
        <f t="shared" si="34"/>
        <v>149.165</v>
      </c>
      <c r="BG17" s="250">
        <f t="shared" si="35"/>
        <v>130.179</v>
      </c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04"/>
      <c r="CX17" s="204"/>
      <c r="CY17" s="204"/>
      <c r="CZ17" s="204"/>
    </row>
    <row r="18" spans="1:104" s="203" customFormat="1" ht="15.75">
      <c r="A18" s="163">
        <v>10</v>
      </c>
      <c r="B18" s="220" t="s">
        <v>21</v>
      </c>
      <c r="C18" s="211">
        <v>3223.4</v>
      </c>
      <c r="D18" s="218"/>
      <c r="E18" s="218">
        <f t="shared" si="1"/>
        <v>3223.4</v>
      </c>
      <c r="F18" s="219">
        <f t="shared" si="2"/>
        <v>3223.4</v>
      </c>
      <c r="G18" s="343">
        <v>275.11</v>
      </c>
      <c r="H18" s="234">
        <f t="shared" si="3"/>
        <v>281.16</v>
      </c>
      <c r="I18" s="227">
        <f t="shared" si="4"/>
        <v>0</v>
      </c>
      <c r="J18" s="227">
        <f t="shared" si="5"/>
        <v>281.16</v>
      </c>
      <c r="K18" s="208">
        <v>149</v>
      </c>
      <c r="L18" s="228">
        <v>0.03</v>
      </c>
      <c r="M18" s="230">
        <v>278.5</v>
      </c>
      <c r="N18" s="228">
        <f t="shared" si="6"/>
        <v>3501.9</v>
      </c>
      <c r="O18" s="228">
        <f t="shared" si="7"/>
        <v>8.36</v>
      </c>
      <c r="P18" s="229">
        <f t="shared" si="8"/>
        <v>0.002594</v>
      </c>
      <c r="Q18" s="208">
        <v>97</v>
      </c>
      <c r="R18" s="208">
        <v>119.68</v>
      </c>
      <c r="S18" s="216">
        <f t="shared" si="9"/>
        <v>52</v>
      </c>
      <c r="T18" s="354"/>
      <c r="U18" s="234">
        <f t="shared" si="10"/>
        <v>153.12</v>
      </c>
      <c r="V18" s="271">
        <f t="shared" si="11"/>
        <v>2.94</v>
      </c>
      <c r="W18" s="235"/>
      <c r="X18" s="240" t="s">
        <v>21</v>
      </c>
      <c r="Y18" s="237">
        <v>14.49</v>
      </c>
      <c r="Z18" s="238">
        <f t="shared" si="12"/>
        <v>4074.01</v>
      </c>
      <c r="AA18" s="239">
        <f t="shared" si="13"/>
        <v>16.494</v>
      </c>
      <c r="AB18" s="239">
        <f t="shared" si="14"/>
        <v>0</v>
      </c>
      <c r="AC18" s="239">
        <v>16.494</v>
      </c>
      <c r="AD18" s="238">
        <v>1050.67</v>
      </c>
      <c r="AE18" s="227">
        <f t="shared" si="15"/>
        <v>17329.75</v>
      </c>
      <c r="AF18" s="227">
        <f t="shared" si="16"/>
        <v>21403.76</v>
      </c>
      <c r="AG18" s="243">
        <f t="shared" si="17"/>
        <v>76.13</v>
      </c>
      <c r="AH18" s="244">
        <f t="shared" si="18"/>
        <v>76.13</v>
      </c>
      <c r="AI18" s="247">
        <v>1590.78</v>
      </c>
      <c r="AJ18" s="248">
        <f t="shared" si="19"/>
        <v>0</v>
      </c>
      <c r="AK18" s="248">
        <f t="shared" si="20"/>
        <v>0</v>
      </c>
      <c r="AL18" s="249">
        <f t="shared" si="21"/>
        <v>0</v>
      </c>
      <c r="AM18" s="230" t="e">
        <f t="shared" si="22"/>
        <v>#DIV/0!</v>
      </c>
      <c r="AN18" s="231">
        <v>109.167</v>
      </c>
      <c r="AO18" s="250">
        <f t="shared" si="23"/>
        <v>109.167</v>
      </c>
      <c r="AP18" s="250">
        <f t="shared" si="24"/>
        <v>0</v>
      </c>
      <c r="AQ18" s="251">
        <v>100</v>
      </c>
      <c r="AR18" s="251">
        <f t="shared" si="25"/>
        <v>92.04717</v>
      </c>
      <c r="AS18" s="252">
        <f t="shared" si="26"/>
        <v>7.95283</v>
      </c>
      <c r="AT18" s="253">
        <f t="shared" si="27"/>
        <v>100.485</v>
      </c>
      <c r="AU18" s="253">
        <f t="shared" si="28"/>
        <v>8.682</v>
      </c>
      <c r="AV18" s="254">
        <f t="shared" si="29"/>
        <v>0.03387</v>
      </c>
      <c r="AW18" s="255">
        <f t="shared" si="30"/>
        <v>0.03117</v>
      </c>
      <c r="AX18" s="255">
        <f t="shared" si="31"/>
        <v>0.00269</v>
      </c>
      <c r="AY18" s="240" t="s">
        <v>21</v>
      </c>
      <c r="AZ18" s="256"/>
      <c r="BA18" s="248">
        <v>1050.67</v>
      </c>
      <c r="BB18" s="248">
        <f t="shared" si="32"/>
        <v>114698.49</v>
      </c>
      <c r="BC18" s="248">
        <f t="shared" si="0"/>
        <v>35.58</v>
      </c>
      <c r="BD18" s="250">
        <f t="shared" si="33"/>
        <v>125.661</v>
      </c>
      <c r="BE18" s="250"/>
      <c r="BF18" s="250">
        <f t="shared" si="34"/>
        <v>125.661</v>
      </c>
      <c r="BG18" s="250">
        <f t="shared" si="35"/>
        <v>109.177</v>
      </c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04"/>
      <c r="CX18" s="204"/>
      <c r="CY18" s="204"/>
      <c r="CZ18" s="204"/>
    </row>
    <row r="19" spans="1:104" s="203" customFormat="1" ht="15.75">
      <c r="A19" s="163">
        <v>11</v>
      </c>
      <c r="B19" s="220" t="s">
        <v>22</v>
      </c>
      <c r="C19" s="211">
        <v>3466.8</v>
      </c>
      <c r="D19" s="218"/>
      <c r="E19" s="218">
        <f t="shared" si="1"/>
        <v>3466.8</v>
      </c>
      <c r="F19" s="219">
        <f t="shared" si="2"/>
        <v>3466.8</v>
      </c>
      <c r="G19" s="343">
        <v>263.63</v>
      </c>
      <c r="H19" s="234">
        <f t="shared" si="3"/>
        <v>269.43</v>
      </c>
      <c r="I19" s="227">
        <f t="shared" si="4"/>
        <v>0</v>
      </c>
      <c r="J19" s="227">
        <f t="shared" si="5"/>
        <v>269.43</v>
      </c>
      <c r="K19" s="208">
        <v>143</v>
      </c>
      <c r="L19" s="228">
        <v>0.03</v>
      </c>
      <c r="M19" s="230">
        <v>310.9</v>
      </c>
      <c r="N19" s="228">
        <f t="shared" si="6"/>
        <v>3777.7</v>
      </c>
      <c r="O19" s="228">
        <f t="shared" si="7"/>
        <v>9.33</v>
      </c>
      <c r="P19" s="229">
        <f t="shared" si="8"/>
        <v>0.002691</v>
      </c>
      <c r="Q19" s="208">
        <v>79</v>
      </c>
      <c r="R19" s="208">
        <v>148.31</v>
      </c>
      <c r="S19" s="216">
        <f t="shared" si="9"/>
        <v>64</v>
      </c>
      <c r="T19" s="354"/>
      <c r="U19" s="234">
        <f t="shared" si="10"/>
        <v>111.79</v>
      </c>
      <c r="V19" s="271">
        <f t="shared" si="11"/>
        <v>1.75</v>
      </c>
      <c r="W19" s="235"/>
      <c r="X19" s="240" t="s">
        <v>22</v>
      </c>
      <c r="Y19" s="237">
        <v>14.49</v>
      </c>
      <c r="Z19" s="238">
        <f t="shared" si="12"/>
        <v>3904.04</v>
      </c>
      <c r="AA19" s="239">
        <f t="shared" si="13"/>
        <v>17.93</v>
      </c>
      <c r="AB19" s="239">
        <f t="shared" si="14"/>
        <v>0</v>
      </c>
      <c r="AC19" s="239">
        <v>17.93</v>
      </c>
      <c r="AD19" s="238">
        <v>1050.67</v>
      </c>
      <c r="AE19" s="227">
        <f t="shared" si="15"/>
        <v>18838.51</v>
      </c>
      <c r="AF19" s="227">
        <f t="shared" si="16"/>
        <v>22742.55</v>
      </c>
      <c r="AG19" s="243">
        <f>(AC19*AD19+H19*Y19)/H19</f>
        <v>84.41</v>
      </c>
      <c r="AH19" s="244">
        <f t="shared" si="18"/>
        <v>84.41</v>
      </c>
      <c r="AI19" s="247">
        <v>1590.78</v>
      </c>
      <c r="AJ19" s="248">
        <f t="shared" si="19"/>
        <v>0</v>
      </c>
      <c r="AK19" s="248">
        <f t="shared" si="20"/>
        <v>0</v>
      </c>
      <c r="AL19" s="249">
        <f t="shared" si="21"/>
        <v>0</v>
      </c>
      <c r="AM19" s="230" t="e">
        <f t="shared" si="22"/>
        <v>#DIV/0!</v>
      </c>
      <c r="AN19" s="231">
        <v>108.073</v>
      </c>
      <c r="AO19" s="250">
        <f t="shared" si="23"/>
        <v>108.073</v>
      </c>
      <c r="AP19" s="250">
        <f t="shared" si="24"/>
        <v>0</v>
      </c>
      <c r="AQ19" s="251">
        <v>100</v>
      </c>
      <c r="AR19" s="251">
        <f t="shared" si="25"/>
        <v>91.77012</v>
      </c>
      <c r="AS19" s="252">
        <f t="shared" si="26"/>
        <v>8.22988</v>
      </c>
      <c r="AT19" s="253">
        <f t="shared" si="27"/>
        <v>99.179</v>
      </c>
      <c r="AU19" s="253">
        <f t="shared" si="28"/>
        <v>8.894</v>
      </c>
      <c r="AV19" s="254">
        <f t="shared" si="29"/>
        <v>0.03117</v>
      </c>
      <c r="AW19" s="255">
        <f t="shared" si="30"/>
        <v>0.02861</v>
      </c>
      <c r="AX19" s="255">
        <f t="shared" si="31"/>
        <v>0.00257</v>
      </c>
      <c r="AY19" s="240" t="s">
        <v>22</v>
      </c>
      <c r="AZ19" s="256"/>
      <c r="BA19" s="248">
        <v>1050.67</v>
      </c>
      <c r="BB19" s="248">
        <f t="shared" si="32"/>
        <v>113549.06</v>
      </c>
      <c r="BC19" s="248">
        <f t="shared" si="0"/>
        <v>32.75</v>
      </c>
      <c r="BD19" s="250">
        <f t="shared" si="33"/>
        <v>126.003</v>
      </c>
      <c r="BE19" s="250"/>
      <c r="BF19" s="250">
        <f t="shared" si="34"/>
        <v>126.003</v>
      </c>
      <c r="BG19" s="250">
        <f t="shared" si="35"/>
        <v>108.06</v>
      </c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04"/>
      <c r="CX19" s="204"/>
      <c r="CY19" s="204"/>
      <c r="CZ19" s="204"/>
    </row>
    <row r="20" spans="1:104" s="203" customFormat="1" ht="15.75">
      <c r="A20" s="163">
        <v>12</v>
      </c>
      <c r="B20" s="220" t="s">
        <v>23</v>
      </c>
      <c r="C20" s="214">
        <v>3471.4</v>
      </c>
      <c r="D20" s="218"/>
      <c r="E20" s="218">
        <f t="shared" si="1"/>
        <v>3471.4</v>
      </c>
      <c r="F20" s="219">
        <f t="shared" si="2"/>
        <v>3471.4</v>
      </c>
      <c r="G20" s="343">
        <v>374.68</v>
      </c>
      <c r="H20" s="234">
        <f t="shared" si="3"/>
        <v>382.92</v>
      </c>
      <c r="I20" s="227">
        <f t="shared" si="4"/>
        <v>0</v>
      </c>
      <c r="J20" s="227">
        <f t="shared" si="5"/>
        <v>382.92</v>
      </c>
      <c r="K20" s="208">
        <v>132</v>
      </c>
      <c r="L20" s="228">
        <v>0.03</v>
      </c>
      <c r="M20" s="230">
        <v>322</v>
      </c>
      <c r="N20" s="228">
        <f t="shared" si="6"/>
        <v>3793.4</v>
      </c>
      <c r="O20" s="228">
        <f t="shared" si="7"/>
        <v>9.66</v>
      </c>
      <c r="P20" s="229">
        <f t="shared" si="8"/>
        <v>0.002783</v>
      </c>
      <c r="Q20" s="208">
        <v>72</v>
      </c>
      <c r="R20" s="208">
        <v>104.28</v>
      </c>
      <c r="S20" s="216">
        <f t="shared" si="9"/>
        <v>60</v>
      </c>
      <c r="T20" s="354"/>
      <c r="U20" s="234">
        <f t="shared" si="10"/>
        <v>268.98</v>
      </c>
      <c r="V20" s="271">
        <f t="shared" si="11"/>
        <v>4.48</v>
      </c>
      <c r="W20" s="235"/>
      <c r="X20" s="240" t="s">
        <v>23</v>
      </c>
      <c r="Y20" s="237">
        <v>14.49</v>
      </c>
      <c r="Z20" s="238">
        <f t="shared" si="12"/>
        <v>5548.51</v>
      </c>
      <c r="AA20" s="239">
        <f t="shared" si="13"/>
        <v>22.542</v>
      </c>
      <c r="AB20" s="239">
        <f t="shared" si="14"/>
        <v>0</v>
      </c>
      <c r="AC20" s="239">
        <v>22.542</v>
      </c>
      <c r="AD20" s="238">
        <v>1050.67</v>
      </c>
      <c r="AE20" s="227">
        <f t="shared" si="15"/>
        <v>23684.2</v>
      </c>
      <c r="AF20" s="227">
        <f t="shared" si="16"/>
        <v>29232.71</v>
      </c>
      <c r="AG20" s="243">
        <f t="shared" si="17"/>
        <v>76.34</v>
      </c>
      <c r="AH20" s="244">
        <f t="shared" si="18"/>
        <v>76.34</v>
      </c>
      <c r="AI20" s="247">
        <v>1590.78</v>
      </c>
      <c r="AJ20" s="248">
        <f t="shared" si="19"/>
        <v>0</v>
      </c>
      <c r="AK20" s="248">
        <f t="shared" si="20"/>
        <v>0</v>
      </c>
      <c r="AL20" s="249">
        <f t="shared" si="21"/>
        <v>0</v>
      </c>
      <c r="AM20" s="230" t="e">
        <f t="shared" si="22"/>
        <v>#DIV/0!</v>
      </c>
      <c r="AN20" s="231">
        <v>92.777</v>
      </c>
      <c r="AO20" s="250">
        <f t="shared" si="23"/>
        <v>92.777</v>
      </c>
      <c r="AP20" s="250">
        <f t="shared" si="24"/>
        <v>0</v>
      </c>
      <c r="AQ20" s="251">
        <v>100</v>
      </c>
      <c r="AR20" s="251">
        <f t="shared" si="25"/>
        <v>91.51157</v>
      </c>
      <c r="AS20" s="252">
        <f t="shared" si="26"/>
        <v>8.48843</v>
      </c>
      <c r="AT20" s="253">
        <f t="shared" si="27"/>
        <v>84.902</v>
      </c>
      <c r="AU20" s="253">
        <f t="shared" si="28"/>
        <v>7.875</v>
      </c>
      <c r="AV20" s="254">
        <f t="shared" si="29"/>
        <v>0.02673</v>
      </c>
      <c r="AW20" s="255">
        <f t="shared" si="30"/>
        <v>0.02446</v>
      </c>
      <c r="AX20" s="255">
        <f t="shared" si="31"/>
        <v>0.00227</v>
      </c>
      <c r="AY20" s="240" t="s">
        <v>23</v>
      </c>
      <c r="AZ20" s="256"/>
      <c r="BA20" s="248">
        <v>1050.67</v>
      </c>
      <c r="BB20" s="248">
        <f t="shared" si="32"/>
        <v>97478.01</v>
      </c>
      <c r="BC20" s="248">
        <f t="shared" si="0"/>
        <v>28.08</v>
      </c>
      <c r="BD20" s="250">
        <f t="shared" si="33"/>
        <v>115.319</v>
      </c>
      <c r="BE20" s="250"/>
      <c r="BF20" s="250">
        <f t="shared" si="34"/>
        <v>115.319</v>
      </c>
      <c r="BG20" s="250">
        <f>AV20*C20</f>
        <v>92.791</v>
      </c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04"/>
      <c r="CX20" s="204"/>
      <c r="CY20" s="204"/>
      <c r="CZ20" s="204"/>
    </row>
    <row r="21" spans="1:104" s="203" customFormat="1" ht="15.75">
      <c r="A21" s="163">
        <v>13</v>
      </c>
      <c r="B21" s="220" t="s">
        <v>24</v>
      </c>
      <c r="C21" s="211">
        <v>3309.7</v>
      </c>
      <c r="D21" s="218">
        <v>116.9</v>
      </c>
      <c r="E21" s="218">
        <f t="shared" si="1"/>
        <v>3426.6</v>
      </c>
      <c r="F21" s="219">
        <f t="shared" si="2"/>
        <v>3426.6</v>
      </c>
      <c r="G21" s="343">
        <v>329.23</v>
      </c>
      <c r="H21" s="234">
        <f t="shared" si="3"/>
        <v>336.47</v>
      </c>
      <c r="I21" s="227">
        <f t="shared" si="4"/>
        <v>1.28</v>
      </c>
      <c r="J21" s="227">
        <f t="shared" si="5"/>
        <v>335.19</v>
      </c>
      <c r="K21" s="208">
        <v>131</v>
      </c>
      <c r="L21" s="228">
        <v>0.03</v>
      </c>
      <c r="M21" s="230">
        <v>307.2</v>
      </c>
      <c r="N21" s="228">
        <f t="shared" si="6"/>
        <v>3733.8</v>
      </c>
      <c r="O21" s="228">
        <f t="shared" si="7"/>
        <v>9.22</v>
      </c>
      <c r="P21" s="229">
        <f t="shared" si="8"/>
        <v>0.002691</v>
      </c>
      <c r="Q21" s="208">
        <v>80</v>
      </c>
      <c r="R21" s="208">
        <v>97.85</v>
      </c>
      <c r="S21" s="216">
        <f t="shared" si="9"/>
        <v>51</v>
      </c>
      <c r="T21" s="354">
        <v>0.97</v>
      </c>
      <c r="U21" s="234">
        <f t="shared" si="10"/>
        <v>228.43</v>
      </c>
      <c r="V21" s="271">
        <f t="shared" si="11"/>
        <v>4.48</v>
      </c>
      <c r="W21" s="235"/>
      <c r="X21" s="240" t="s">
        <v>24</v>
      </c>
      <c r="Y21" s="237">
        <v>14.49</v>
      </c>
      <c r="Z21" s="238">
        <f t="shared" si="12"/>
        <v>4856.9</v>
      </c>
      <c r="AA21" s="239">
        <f t="shared" si="13"/>
        <v>19.577</v>
      </c>
      <c r="AB21" s="239">
        <f t="shared" si="14"/>
        <v>0.075</v>
      </c>
      <c r="AC21" s="239">
        <v>19.652</v>
      </c>
      <c r="AD21" s="238">
        <v>1050.67</v>
      </c>
      <c r="AE21" s="227">
        <f t="shared" si="15"/>
        <v>20568.97</v>
      </c>
      <c r="AF21" s="227">
        <f t="shared" si="16"/>
        <v>25425.87</v>
      </c>
      <c r="AG21" s="243">
        <f t="shared" si="17"/>
        <v>75.86</v>
      </c>
      <c r="AH21" s="244">
        <f t="shared" si="18"/>
        <v>75.86</v>
      </c>
      <c r="AI21" s="247">
        <v>1590.78</v>
      </c>
      <c r="AJ21" s="248">
        <f t="shared" si="19"/>
        <v>119.31</v>
      </c>
      <c r="AK21" s="248">
        <f t="shared" si="20"/>
        <v>18.55</v>
      </c>
      <c r="AL21" s="249">
        <f t="shared" si="21"/>
        <v>137.86</v>
      </c>
      <c r="AM21" s="230">
        <f t="shared" si="22"/>
        <v>107.7</v>
      </c>
      <c r="AN21" s="231">
        <v>112.928</v>
      </c>
      <c r="AO21" s="250">
        <f t="shared" si="23"/>
        <v>109.076</v>
      </c>
      <c r="AP21" s="250">
        <f t="shared" si="24"/>
        <v>3.852</v>
      </c>
      <c r="AQ21" s="251">
        <v>100</v>
      </c>
      <c r="AR21" s="251">
        <f t="shared" si="25"/>
        <v>91.77246</v>
      </c>
      <c r="AS21" s="252">
        <f t="shared" si="26"/>
        <v>8.22754</v>
      </c>
      <c r="AT21" s="253">
        <f t="shared" si="27"/>
        <v>103.637</v>
      </c>
      <c r="AU21" s="253">
        <f t="shared" si="28"/>
        <v>9.291</v>
      </c>
      <c r="AV21" s="254">
        <f t="shared" si="29"/>
        <v>0.03296</v>
      </c>
      <c r="AW21" s="255">
        <f t="shared" si="30"/>
        <v>0.03024</v>
      </c>
      <c r="AX21" s="255">
        <f t="shared" si="31"/>
        <v>0.00271</v>
      </c>
      <c r="AY21" s="240" t="s">
        <v>24</v>
      </c>
      <c r="AZ21" s="256"/>
      <c r="BA21" s="248">
        <v>1050.67</v>
      </c>
      <c r="BB21" s="248">
        <f t="shared" si="32"/>
        <v>114602.88</v>
      </c>
      <c r="BC21" s="248">
        <f t="shared" si="0"/>
        <v>34.63</v>
      </c>
      <c r="BD21" s="250">
        <f t="shared" si="33"/>
        <v>128.653</v>
      </c>
      <c r="BE21" s="250">
        <f>AP21+AB21</f>
        <v>3.927</v>
      </c>
      <c r="BF21" s="250">
        <f t="shared" si="34"/>
        <v>132.58</v>
      </c>
      <c r="BG21" s="250">
        <f t="shared" si="35"/>
        <v>109.088</v>
      </c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04"/>
      <c r="CX21" s="204"/>
      <c r="CY21" s="204"/>
      <c r="CZ21" s="204"/>
    </row>
    <row r="22" spans="1:104" s="203" customFormat="1" ht="15.75">
      <c r="A22" s="163">
        <v>14</v>
      </c>
      <c r="B22" s="220" t="s">
        <v>25</v>
      </c>
      <c r="C22" s="211">
        <v>3427.4</v>
      </c>
      <c r="D22" s="218"/>
      <c r="E22" s="218">
        <f t="shared" si="1"/>
        <v>3427.4</v>
      </c>
      <c r="F22" s="219">
        <f t="shared" si="2"/>
        <v>3427.4</v>
      </c>
      <c r="G22" s="343">
        <v>339.26</v>
      </c>
      <c r="H22" s="234">
        <f t="shared" si="3"/>
        <v>346.72</v>
      </c>
      <c r="I22" s="227">
        <f t="shared" si="4"/>
        <v>0</v>
      </c>
      <c r="J22" s="227">
        <f t="shared" si="5"/>
        <v>346.72</v>
      </c>
      <c r="K22" s="208">
        <v>122</v>
      </c>
      <c r="L22" s="228">
        <v>0.03</v>
      </c>
      <c r="M22" s="230">
        <v>305.6</v>
      </c>
      <c r="N22" s="228">
        <f t="shared" si="6"/>
        <v>3733</v>
      </c>
      <c r="O22" s="228">
        <f t="shared" si="7"/>
        <v>9.17</v>
      </c>
      <c r="P22" s="229">
        <f t="shared" si="8"/>
        <v>0.002675</v>
      </c>
      <c r="Q22" s="208">
        <v>72</v>
      </c>
      <c r="R22" s="208">
        <v>70.28</v>
      </c>
      <c r="S22" s="216">
        <f t="shared" si="9"/>
        <v>50</v>
      </c>
      <c r="T22" s="354"/>
      <c r="U22" s="234">
        <f t="shared" si="10"/>
        <v>267.27</v>
      </c>
      <c r="V22" s="271">
        <f t="shared" si="11"/>
        <v>5.35</v>
      </c>
      <c r="W22" s="235"/>
      <c r="X22" s="240" t="s">
        <v>25</v>
      </c>
      <c r="Y22" s="237">
        <v>14.49</v>
      </c>
      <c r="Z22" s="238">
        <f t="shared" si="12"/>
        <v>5023.97</v>
      </c>
      <c r="AA22" s="239">
        <f t="shared" si="13"/>
        <v>19.787</v>
      </c>
      <c r="AB22" s="239">
        <f t="shared" si="14"/>
        <v>0</v>
      </c>
      <c r="AC22" s="239">
        <v>19.787</v>
      </c>
      <c r="AD22" s="238">
        <v>1050.67</v>
      </c>
      <c r="AE22" s="227">
        <f t="shared" si="15"/>
        <v>20789.61</v>
      </c>
      <c r="AF22" s="227">
        <f t="shared" si="16"/>
        <v>25813.58</v>
      </c>
      <c r="AG22" s="243">
        <f t="shared" si="17"/>
        <v>74.45</v>
      </c>
      <c r="AH22" s="244">
        <f t="shared" si="18"/>
        <v>74.45</v>
      </c>
      <c r="AI22" s="247">
        <v>1590.78</v>
      </c>
      <c r="AJ22" s="248">
        <f t="shared" si="19"/>
        <v>0</v>
      </c>
      <c r="AK22" s="248">
        <f t="shared" si="20"/>
        <v>0</v>
      </c>
      <c r="AL22" s="249">
        <f t="shared" si="21"/>
        <v>0</v>
      </c>
      <c r="AM22" s="230" t="e">
        <f t="shared" si="22"/>
        <v>#DIV/0!</v>
      </c>
      <c r="AN22" s="231">
        <v>104.439</v>
      </c>
      <c r="AO22" s="250">
        <f t="shared" si="23"/>
        <v>104.439</v>
      </c>
      <c r="AP22" s="250">
        <f t="shared" si="24"/>
        <v>0</v>
      </c>
      <c r="AQ22" s="251">
        <v>100</v>
      </c>
      <c r="AR22" s="251">
        <f t="shared" si="25"/>
        <v>91.81355</v>
      </c>
      <c r="AS22" s="252">
        <f t="shared" si="26"/>
        <v>8.18645</v>
      </c>
      <c r="AT22" s="253">
        <f t="shared" si="27"/>
        <v>95.889</v>
      </c>
      <c r="AU22" s="253">
        <f t="shared" si="28"/>
        <v>8.55</v>
      </c>
      <c r="AV22" s="254">
        <f t="shared" si="29"/>
        <v>0.03047</v>
      </c>
      <c r="AW22" s="255">
        <f t="shared" si="30"/>
        <v>0.02798</v>
      </c>
      <c r="AX22" s="255">
        <f t="shared" si="31"/>
        <v>0.00249</v>
      </c>
      <c r="AY22" s="240" t="s">
        <v>25</v>
      </c>
      <c r="AZ22" s="256"/>
      <c r="BA22" s="248">
        <v>1050.67</v>
      </c>
      <c r="BB22" s="248">
        <f t="shared" si="32"/>
        <v>109730.92</v>
      </c>
      <c r="BC22" s="248">
        <f t="shared" si="0"/>
        <v>32.02</v>
      </c>
      <c r="BD22" s="250">
        <f t="shared" si="33"/>
        <v>124.226</v>
      </c>
      <c r="BE22" s="250"/>
      <c r="BF22" s="250">
        <f t="shared" si="34"/>
        <v>124.226</v>
      </c>
      <c r="BG22" s="250">
        <f t="shared" si="35"/>
        <v>104.433</v>
      </c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04"/>
      <c r="CX22" s="204"/>
      <c r="CY22" s="204"/>
      <c r="CZ22" s="204"/>
    </row>
    <row r="23" spans="1:104" s="203" customFormat="1" ht="15.75">
      <c r="A23" s="163">
        <v>15</v>
      </c>
      <c r="B23" s="220" t="s">
        <v>26</v>
      </c>
      <c r="C23" s="211">
        <v>3462.8</v>
      </c>
      <c r="D23" s="218"/>
      <c r="E23" s="218">
        <f t="shared" si="1"/>
        <v>3462.8</v>
      </c>
      <c r="F23" s="219">
        <f t="shared" si="2"/>
        <v>3462.8</v>
      </c>
      <c r="G23" s="343">
        <v>391.59</v>
      </c>
      <c r="H23" s="234">
        <f t="shared" si="3"/>
        <v>400.2</v>
      </c>
      <c r="I23" s="227">
        <f t="shared" si="4"/>
        <v>0</v>
      </c>
      <c r="J23" s="227">
        <f t="shared" si="5"/>
        <v>400.2</v>
      </c>
      <c r="K23" s="208">
        <v>127</v>
      </c>
      <c r="L23" s="228">
        <v>0.03</v>
      </c>
      <c r="M23" s="230">
        <v>344.5</v>
      </c>
      <c r="N23" s="228">
        <f t="shared" si="6"/>
        <v>3807.3</v>
      </c>
      <c r="O23" s="228">
        <f t="shared" si="7"/>
        <v>10.34</v>
      </c>
      <c r="P23" s="229">
        <f t="shared" si="8"/>
        <v>0.002986</v>
      </c>
      <c r="Q23" s="208">
        <v>60</v>
      </c>
      <c r="R23" s="208">
        <v>82.67</v>
      </c>
      <c r="S23" s="216">
        <f t="shared" si="9"/>
        <v>67</v>
      </c>
      <c r="T23" s="354"/>
      <c r="U23" s="234">
        <f t="shared" si="10"/>
        <v>307.19</v>
      </c>
      <c r="V23" s="271">
        <f t="shared" si="11"/>
        <v>4.58</v>
      </c>
      <c r="W23" s="235"/>
      <c r="X23" s="240" t="s">
        <v>26</v>
      </c>
      <c r="Y23" s="237">
        <v>14.49</v>
      </c>
      <c r="Z23" s="238">
        <f t="shared" si="12"/>
        <v>5798.9</v>
      </c>
      <c r="AA23" s="239">
        <f t="shared" si="13"/>
        <v>23.507</v>
      </c>
      <c r="AB23" s="239">
        <f t="shared" si="14"/>
        <v>0</v>
      </c>
      <c r="AC23" s="239">
        <v>23.507</v>
      </c>
      <c r="AD23" s="238">
        <v>1050.67</v>
      </c>
      <c r="AE23" s="227">
        <f t="shared" si="15"/>
        <v>24698.1</v>
      </c>
      <c r="AF23" s="227">
        <f t="shared" si="16"/>
        <v>30497</v>
      </c>
      <c r="AG23" s="243">
        <f t="shared" si="17"/>
        <v>76.2</v>
      </c>
      <c r="AH23" s="244">
        <f t="shared" si="18"/>
        <v>76.2</v>
      </c>
      <c r="AI23" s="247">
        <v>1590.78</v>
      </c>
      <c r="AJ23" s="248">
        <f t="shared" si="19"/>
        <v>0</v>
      </c>
      <c r="AK23" s="248">
        <f t="shared" si="20"/>
        <v>0</v>
      </c>
      <c r="AL23" s="249">
        <f t="shared" si="21"/>
        <v>0</v>
      </c>
      <c r="AM23" s="230" t="e">
        <f t="shared" si="22"/>
        <v>#DIV/0!</v>
      </c>
      <c r="AN23" s="231">
        <v>109.337</v>
      </c>
      <c r="AO23" s="250">
        <f t="shared" si="23"/>
        <v>109.337</v>
      </c>
      <c r="AP23" s="250">
        <f t="shared" si="24"/>
        <v>0</v>
      </c>
      <c r="AQ23" s="251">
        <v>100</v>
      </c>
      <c r="AR23" s="251">
        <f t="shared" si="25"/>
        <v>90.95159</v>
      </c>
      <c r="AS23" s="252">
        <f t="shared" si="26"/>
        <v>9.04841</v>
      </c>
      <c r="AT23" s="253">
        <f t="shared" si="27"/>
        <v>99.444</v>
      </c>
      <c r="AU23" s="253">
        <f t="shared" si="28"/>
        <v>9.893</v>
      </c>
      <c r="AV23" s="254">
        <f t="shared" si="29"/>
        <v>0.03157</v>
      </c>
      <c r="AW23" s="255">
        <f t="shared" si="30"/>
        <v>0.02872</v>
      </c>
      <c r="AX23" s="255">
        <f t="shared" si="31"/>
        <v>0.00286</v>
      </c>
      <c r="AY23" s="240" t="s">
        <v>26</v>
      </c>
      <c r="AZ23" s="256"/>
      <c r="BA23" s="248">
        <v>1050.67</v>
      </c>
      <c r="BB23" s="248">
        <f t="shared" si="32"/>
        <v>114877.11</v>
      </c>
      <c r="BC23" s="248">
        <f t="shared" si="0"/>
        <v>33.17</v>
      </c>
      <c r="BD23" s="250">
        <f t="shared" si="33"/>
        <v>132.844</v>
      </c>
      <c r="BE23" s="250"/>
      <c r="BF23" s="250">
        <f t="shared" si="34"/>
        <v>132.844</v>
      </c>
      <c r="BG23" s="250">
        <f t="shared" si="35"/>
        <v>109.321</v>
      </c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04"/>
      <c r="CX23" s="204"/>
      <c r="CY23" s="204"/>
      <c r="CZ23" s="204"/>
    </row>
    <row r="24" spans="1:104" s="203" customFormat="1" ht="15.75">
      <c r="A24" s="163">
        <v>16</v>
      </c>
      <c r="B24" s="220" t="s">
        <v>27</v>
      </c>
      <c r="C24" s="211">
        <v>3565.6</v>
      </c>
      <c r="D24" s="218"/>
      <c r="E24" s="218">
        <f t="shared" si="1"/>
        <v>3565.6</v>
      </c>
      <c r="F24" s="219">
        <f t="shared" si="2"/>
        <v>3565.6</v>
      </c>
      <c r="G24" s="343">
        <v>346.13</v>
      </c>
      <c r="H24" s="234">
        <f t="shared" si="3"/>
        <v>353.74</v>
      </c>
      <c r="I24" s="227">
        <f t="shared" si="4"/>
        <v>0</v>
      </c>
      <c r="J24" s="227">
        <f t="shared" si="5"/>
        <v>353.74</v>
      </c>
      <c r="K24" s="208">
        <v>130</v>
      </c>
      <c r="L24" s="228">
        <v>0.03</v>
      </c>
      <c r="M24" s="230">
        <v>314.4</v>
      </c>
      <c r="N24" s="228">
        <f t="shared" si="6"/>
        <v>3880</v>
      </c>
      <c r="O24" s="228">
        <f t="shared" si="7"/>
        <v>9.43</v>
      </c>
      <c r="P24" s="229">
        <f t="shared" si="8"/>
        <v>0.002645</v>
      </c>
      <c r="Q24" s="208">
        <v>89</v>
      </c>
      <c r="R24" s="208">
        <v>117.68</v>
      </c>
      <c r="S24" s="216">
        <f t="shared" si="9"/>
        <v>41</v>
      </c>
      <c r="T24" s="354"/>
      <c r="U24" s="234">
        <f t="shared" si="10"/>
        <v>226.63</v>
      </c>
      <c r="V24" s="271">
        <f t="shared" si="11"/>
        <v>5.53</v>
      </c>
      <c r="W24" s="235"/>
      <c r="X24" s="240" t="s">
        <v>27</v>
      </c>
      <c r="Y24" s="237">
        <v>14.49</v>
      </c>
      <c r="Z24" s="238">
        <f t="shared" si="12"/>
        <v>5125.69</v>
      </c>
      <c r="AA24" s="239">
        <f t="shared" si="13"/>
        <v>20.62</v>
      </c>
      <c r="AB24" s="239">
        <f t="shared" si="14"/>
        <v>0</v>
      </c>
      <c r="AC24" s="239">
        <v>20.62</v>
      </c>
      <c r="AD24" s="238">
        <v>1050.67</v>
      </c>
      <c r="AE24" s="227">
        <f t="shared" si="15"/>
        <v>21664.82</v>
      </c>
      <c r="AF24" s="227">
        <f t="shared" si="16"/>
        <v>26790.51</v>
      </c>
      <c r="AG24" s="243">
        <f t="shared" si="17"/>
        <v>75.74</v>
      </c>
      <c r="AH24" s="244">
        <f t="shared" si="18"/>
        <v>75.74</v>
      </c>
      <c r="AI24" s="247">
        <v>1590.78</v>
      </c>
      <c r="AJ24" s="248">
        <f t="shared" si="19"/>
        <v>0</v>
      </c>
      <c r="AK24" s="248">
        <f t="shared" si="20"/>
        <v>0</v>
      </c>
      <c r="AL24" s="249">
        <f t="shared" si="21"/>
        <v>0</v>
      </c>
      <c r="AM24" s="230" t="e">
        <f t="shared" si="22"/>
        <v>#DIV/0!</v>
      </c>
      <c r="AN24" s="231">
        <v>106.624</v>
      </c>
      <c r="AO24" s="250">
        <f t="shared" si="23"/>
        <v>106.624</v>
      </c>
      <c r="AP24" s="250">
        <f t="shared" si="24"/>
        <v>0</v>
      </c>
      <c r="AQ24" s="251">
        <v>100</v>
      </c>
      <c r="AR24" s="251">
        <f t="shared" si="25"/>
        <v>91.89691</v>
      </c>
      <c r="AS24" s="252">
        <f t="shared" si="26"/>
        <v>8.10309</v>
      </c>
      <c r="AT24" s="253">
        <f t="shared" si="27"/>
        <v>97.984</v>
      </c>
      <c r="AU24" s="253">
        <f t="shared" si="28"/>
        <v>8.64</v>
      </c>
      <c r="AV24" s="254">
        <f t="shared" si="29"/>
        <v>0.0299</v>
      </c>
      <c r="AW24" s="255">
        <f t="shared" si="30"/>
        <v>0.02748</v>
      </c>
      <c r="AX24" s="255">
        <f t="shared" si="31"/>
        <v>0.00242</v>
      </c>
      <c r="AY24" s="240" t="s">
        <v>27</v>
      </c>
      <c r="AZ24" s="256"/>
      <c r="BA24" s="248">
        <v>1050.67</v>
      </c>
      <c r="BB24" s="248">
        <f t="shared" si="32"/>
        <v>112026.64</v>
      </c>
      <c r="BC24" s="248">
        <f t="shared" si="0"/>
        <v>31.42</v>
      </c>
      <c r="BD24" s="250">
        <f t="shared" si="33"/>
        <v>127.244</v>
      </c>
      <c r="BE24" s="250"/>
      <c r="BF24" s="250">
        <f t="shared" si="34"/>
        <v>127.244</v>
      </c>
      <c r="BG24" s="250">
        <f t="shared" si="35"/>
        <v>106.611</v>
      </c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04"/>
      <c r="CX24" s="204"/>
      <c r="CY24" s="204"/>
      <c r="CZ24" s="204"/>
    </row>
    <row r="25" spans="1:104" s="203" customFormat="1" ht="15.75">
      <c r="A25" s="163">
        <v>17</v>
      </c>
      <c r="B25" s="220" t="s">
        <v>28</v>
      </c>
      <c r="C25" s="211">
        <v>3578.3</v>
      </c>
      <c r="D25" s="218"/>
      <c r="E25" s="218">
        <f t="shared" si="1"/>
        <v>3578.3</v>
      </c>
      <c r="F25" s="219">
        <f t="shared" si="2"/>
        <v>3578.3</v>
      </c>
      <c r="G25" s="343">
        <v>442.33</v>
      </c>
      <c r="H25" s="234">
        <f t="shared" si="3"/>
        <v>452.06</v>
      </c>
      <c r="I25" s="227">
        <f t="shared" si="4"/>
        <v>0</v>
      </c>
      <c r="J25" s="227">
        <f t="shared" si="5"/>
        <v>452.06</v>
      </c>
      <c r="K25" s="208">
        <v>132</v>
      </c>
      <c r="L25" s="228">
        <v>0.03</v>
      </c>
      <c r="M25" s="230">
        <v>317.6</v>
      </c>
      <c r="N25" s="228">
        <f t="shared" si="6"/>
        <v>3895.9</v>
      </c>
      <c r="O25" s="228">
        <f t="shared" si="7"/>
        <v>9.53</v>
      </c>
      <c r="P25" s="229">
        <f t="shared" si="8"/>
        <v>0.002663</v>
      </c>
      <c r="Q25" s="208">
        <v>77</v>
      </c>
      <c r="R25" s="208">
        <v>73.32</v>
      </c>
      <c r="S25" s="216">
        <f t="shared" si="9"/>
        <v>55</v>
      </c>
      <c r="T25" s="354"/>
      <c r="U25" s="234">
        <f t="shared" si="10"/>
        <v>369.21</v>
      </c>
      <c r="V25" s="271">
        <f t="shared" si="11"/>
        <v>6.71</v>
      </c>
      <c r="W25" s="235"/>
      <c r="X25" s="240" t="s">
        <v>28</v>
      </c>
      <c r="Y25" s="237">
        <v>14.49</v>
      </c>
      <c r="Z25" s="238">
        <f t="shared" si="12"/>
        <v>6550.35</v>
      </c>
      <c r="AA25" s="239">
        <f t="shared" si="13"/>
        <v>26.872</v>
      </c>
      <c r="AB25" s="239">
        <f t="shared" si="14"/>
        <v>0</v>
      </c>
      <c r="AC25" s="239">
        <v>26.872</v>
      </c>
      <c r="AD25" s="238">
        <v>1050.67</v>
      </c>
      <c r="AE25" s="227">
        <f t="shared" si="15"/>
        <v>28233.6</v>
      </c>
      <c r="AF25" s="227">
        <f t="shared" si="16"/>
        <v>34783.95</v>
      </c>
      <c r="AG25" s="243">
        <f t="shared" si="17"/>
        <v>76.95</v>
      </c>
      <c r="AH25" s="244">
        <f t="shared" si="18"/>
        <v>76.95</v>
      </c>
      <c r="AI25" s="247">
        <v>1590.78</v>
      </c>
      <c r="AJ25" s="248">
        <f t="shared" si="19"/>
        <v>0</v>
      </c>
      <c r="AK25" s="248">
        <f t="shared" si="20"/>
        <v>0</v>
      </c>
      <c r="AL25" s="249">
        <f t="shared" si="21"/>
        <v>0</v>
      </c>
      <c r="AM25" s="230" t="e">
        <f t="shared" si="22"/>
        <v>#DIV/0!</v>
      </c>
      <c r="AN25" s="231">
        <v>104.017</v>
      </c>
      <c r="AO25" s="250">
        <f t="shared" si="23"/>
        <v>104.017</v>
      </c>
      <c r="AP25" s="250">
        <f t="shared" si="24"/>
        <v>0</v>
      </c>
      <c r="AQ25" s="251">
        <v>100</v>
      </c>
      <c r="AR25" s="251">
        <f t="shared" si="25"/>
        <v>91.84784</v>
      </c>
      <c r="AS25" s="252">
        <f t="shared" si="26"/>
        <v>8.15216</v>
      </c>
      <c r="AT25" s="253">
        <f t="shared" si="27"/>
        <v>95.537</v>
      </c>
      <c r="AU25" s="253">
        <f t="shared" si="28"/>
        <v>8.48</v>
      </c>
      <c r="AV25" s="254">
        <f t="shared" si="29"/>
        <v>0.02907</v>
      </c>
      <c r="AW25" s="255">
        <f t="shared" si="30"/>
        <v>0.0267</v>
      </c>
      <c r="AX25" s="255">
        <f t="shared" si="31"/>
        <v>0.00237</v>
      </c>
      <c r="AY25" s="240" t="s">
        <v>28</v>
      </c>
      <c r="AZ25" s="256"/>
      <c r="BA25" s="248">
        <v>1050.67</v>
      </c>
      <c r="BB25" s="248">
        <f t="shared" si="32"/>
        <v>109287.54</v>
      </c>
      <c r="BC25" s="248">
        <f t="shared" si="0"/>
        <v>30.54</v>
      </c>
      <c r="BD25" s="250">
        <f t="shared" si="33"/>
        <v>130.889</v>
      </c>
      <c r="BE25" s="250"/>
      <c r="BF25" s="250">
        <f t="shared" si="34"/>
        <v>130.889</v>
      </c>
      <c r="BG25" s="250">
        <f t="shared" si="35"/>
        <v>104.021</v>
      </c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04"/>
      <c r="CX25" s="204"/>
      <c r="CY25" s="204"/>
      <c r="CZ25" s="204"/>
    </row>
    <row r="26" spans="1:104" s="203" customFormat="1" ht="15.75">
      <c r="A26" s="163">
        <v>18</v>
      </c>
      <c r="B26" s="220" t="s">
        <v>29</v>
      </c>
      <c r="C26" s="211">
        <v>3530.8</v>
      </c>
      <c r="D26" s="218"/>
      <c r="E26" s="218">
        <f t="shared" si="1"/>
        <v>3530.8</v>
      </c>
      <c r="F26" s="219">
        <f t="shared" si="2"/>
        <v>3530.8</v>
      </c>
      <c r="G26" s="343">
        <v>245</v>
      </c>
      <c r="H26" s="234">
        <f t="shared" si="3"/>
        <v>250.39</v>
      </c>
      <c r="I26" s="227">
        <f t="shared" si="4"/>
        <v>0</v>
      </c>
      <c r="J26" s="227">
        <f t="shared" si="5"/>
        <v>250.39</v>
      </c>
      <c r="K26" s="208">
        <v>149</v>
      </c>
      <c r="L26" s="228">
        <v>0.03</v>
      </c>
      <c r="M26" s="230">
        <v>309.6</v>
      </c>
      <c r="N26" s="228">
        <f t="shared" si="6"/>
        <v>3840.4</v>
      </c>
      <c r="O26" s="228">
        <f t="shared" si="7"/>
        <v>9.29</v>
      </c>
      <c r="P26" s="229">
        <f t="shared" si="8"/>
        <v>0.002631</v>
      </c>
      <c r="Q26" s="208">
        <v>105</v>
      </c>
      <c r="R26" s="208">
        <v>139.48</v>
      </c>
      <c r="S26" s="216">
        <f t="shared" si="9"/>
        <v>44</v>
      </c>
      <c r="T26" s="354"/>
      <c r="U26" s="234">
        <f t="shared" si="10"/>
        <v>101.62</v>
      </c>
      <c r="V26" s="271">
        <f t="shared" si="11"/>
        <v>2.31</v>
      </c>
      <c r="W26" s="235"/>
      <c r="X26" s="240" t="s">
        <v>29</v>
      </c>
      <c r="Y26" s="237">
        <v>14.49</v>
      </c>
      <c r="Z26" s="238">
        <f t="shared" si="12"/>
        <v>3628.15</v>
      </c>
      <c r="AA26" s="239">
        <f t="shared" si="13"/>
        <v>16.69</v>
      </c>
      <c r="AB26" s="239">
        <f t="shared" si="14"/>
        <v>0</v>
      </c>
      <c r="AC26" s="239">
        <v>16.69</v>
      </c>
      <c r="AD26" s="238">
        <v>1050.67</v>
      </c>
      <c r="AE26" s="227">
        <f t="shared" si="15"/>
        <v>17535.68</v>
      </c>
      <c r="AF26" s="227">
        <f t="shared" si="16"/>
        <v>21163.83</v>
      </c>
      <c r="AG26" s="243">
        <f t="shared" si="17"/>
        <v>84.52</v>
      </c>
      <c r="AH26" s="244">
        <f t="shared" si="18"/>
        <v>84.52</v>
      </c>
      <c r="AI26" s="247">
        <v>1590.78</v>
      </c>
      <c r="AJ26" s="248">
        <f t="shared" si="19"/>
        <v>0</v>
      </c>
      <c r="AK26" s="248">
        <f t="shared" si="20"/>
        <v>0</v>
      </c>
      <c r="AL26" s="249">
        <f t="shared" si="21"/>
        <v>0</v>
      </c>
      <c r="AM26" s="230" t="e">
        <f t="shared" si="22"/>
        <v>#DIV/0!</v>
      </c>
      <c r="AN26" s="231">
        <v>109.735</v>
      </c>
      <c r="AO26" s="250">
        <f t="shared" si="23"/>
        <v>109.735</v>
      </c>
      <c r="AP26" s="250">
        <f t="shared" si="24"/>
        <v>0</v>
      </c>
      <c r="AQ26" s="251">
        <v>100</v>
      </c>
      <c r="AR26" s="251">
        <f t="shared" si="25"/>
        <v>91.93834</v>
      </c>
      <c r="AS26" s="252">
        <f t="shared" si="26"/>
        <v>8.06166</v>
      </c>
      <c r="AT26" s="253">
        <f t="shared" si="27"/>
        <v>100.889</v>
      </c>
      <c r="AU26" s="253">
        <f t="shared" si="28"/>
        <v>8.846</v>
      </c>
      <c r="AV26" s="254">
        <f t="shared" si="29"/>
        <v>0.03108</v>
      </c>
      <c r="AW26" s="255">
        <f t="shared" si="30"/>
        <v>0.02857</v>
      </c>
      <c r="AX26" s="255">
        <f t="shared" si="31"/>
        <v>0.00251</v>
      </c>
      <c r="AY26" s="240" t="s">
        <v>29</v>
      </c>
      <c r="AZ26" s="256"/>
      <c r="BA26" s="248">
        <v>1050.67</v>
      </c>
      <c r="BB26" s="248">
        <f t="shared" si="32"/>
        <v>115295.27</v>
      </c>
      <c r="BC26" s="248">
        <f t="shared" si="0"/>
        <v>32.65</v>
      </c>
      <c r="BD26" s="250">
        <f t="shared" si="33"/>
        <v>126.425</v>
      </c>
      <c r="BE26" s="250"/>
      <c r="BF26" s="250">
        <f t="shared" si="34"/>
        <v>126.425</v>
      </c>
      <c r="BG26" s="250">
        <f t="shared" si="35"/>
        <v>109.737</v>
      </c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04"/>
      <c r="CX26" s="204"/>
      <c r="CY26" s="204"/>
      <c r="CZ26" s="204"/>
    </row>
    <row r="27" spans="1:104" s="203" customFormat="1" ht="15.75">
      <c r="A27" s="163">
        <v>19</v>
      </c>
      <c r="B27" s="220" t="s">
        <v>30</v>
      </c>
      <c r="C27" s="211">
        <v>3455.8</v>
      </c>
      <c r="D27" s="218"/>
      <c r="E27" s="218">
        <f t="shared" si="1"/>
        <v>3455.8</v>
      </c>
      <c r="F27" s="219">
        <f t="shared" si="2"/>
        <v>3455.8</v>
      </c>
      <c r="G27" s="343">
        <v>310.47</v>
      </c>
      <c r="H27" s="234">
        <f t="shared" si="3"/>
        <v>317.3</v>
      </c>
      <c r="I27" s="227">
        <f t="shared" si="4"/>
        <v>0</v>
      </c>
      <c r="J27" s="227">
        <f t="shared" si="5"/>
        <v>317.3</v>
      </c>
      <c r="K27" s="208">
        <v>138</v>
      </c>
      <c r="L27" s="228">
        <v>0.03</v>
      </c>
      <c r="M27" s="230">
        <v>305.6</v>
      </c>
      <c r="N27" s="228">
        <f t="shared" si="6"/>
        <v>3761.4</v>
      </c>
      <c r="O27" s="228">
        <f t="shared" si="7"/>
        <v>9.17</v>
      </c>
      <c r="P27" s="229">
        <f t="shared" si="8"/>
        <v>0.002654</v>
      </c>
      <c r="Q27" s="208">
        <v>102</v>
      </c>
      <c r="R27" s="208">
        <v>117.04</v>
      </c>
      <c r="S27" s="216">
        <f t="shared" si="9"/>
        <v>36</v>
      </c>
      <c r="T27" s="354"/>
      <c r="U27" s="234">
        <f t="shared" si="10"/>
        <v>191.09</v>
      </c>
      <c r="V27" s="271">
        <f t="shared" si="11"/>
        <v>5.31</v>
      </c>
      <c r="W27" s="235"/>
      <c r="X27" s="240" t="s">
        <v>30</v>
      </c>
      <c r="Y27" s="237">
        <v>14.49</v>
      </c>
      <c r="Z27" s="238">
        <f t="shared" si="12"/>
        <v>4597.68</v>
      </c>
      <c r="AA27" s="239">
        <f t="shared" si="13"/>
        <v>18.92</v>
      </c>
      <c r="AB27" s="239">
        <f t="shared" si="14"/>
        <v>0</v>
      </c>
      <c r="AC27" s="239">
        <v>18.92</v>
      </c>
      <c r="AD27" s="238">
        <v>1050.67</v>
      </c>
      <c r="AE27" s="227">
        <f t="shared" si="15"/>
        <v>19878.68</v>
      </c>
      <c r="AF27" s="227">
        <f t="shared" si="16"/>
        <v>24476.36</v>
      </c>
      <c r="AG27" s="243">
        <f t="shared" si="17"/>
        <v>77.14</v>
      </c>
      <c r="AH27" s="244">
        <f t="shared" si="18"/>
        <v>77.14</v>
      </c>
      <c r="AI27" s="247">
        <v>1590.78</v>
      </c>
      <c r="AJ27" s="248">
        <f t="shared" si="19"/>
        <v>0</v>
      </c>
      <c r="AK27" s="248">
        <f t="shared" si="20"/>
        <v>0</v>
      </c>
      <c r="AL27" s="249">
        <f t="shared" si="21"/>
        <v>0</v>
      </c>
      <c r="AM27" s="230" t="e">
        <f t="shared" si="22"/>
        <v>#DIV/0!</v>
      </c>
      <c r="AN27" s="231">
        <v>94.512</v>
      </c>
      <c r="AO27" s="250">
        <f t="shared" si="23"/>
        <v>94.512</v>
      </c>
      <c r="AP27" s="250">
        <f t="shared" si="24"/>
        <v>0</v>
      </c>
      <c r="AQ27" s="251">
        <v>100</v>
      </c>
      <c r="AR27" s="251">
        <f t="shared" si="25"/>
        <v>91.87537</v>
      </c>
      <c r="AS27" s="252">
        <f t="shared" si="26"/>
        <v>8.12463</v>
      </c>
      <c r="AT27" s="253">
        <f t="shared" si="27"/>
        <v>86.833</v>
      </c>
      <c r="AU27" s="253">
        <f t="shared" si="28"/>
        <v>7.679</v>
      </c>
      <c r="AV27" s="254">
        <f t="shared" si="29"/>
        <v>0.02735</v>
      </c>
      <c r="AW27" s="255">
        <f t="shared" si="30"/>
        <v>0.02513</v>
      </c>
      <c r="AX27" s="255">
        <f t="shared" si="31"/>
        <v>0.00222</v>
      </c>
      <c r="AY27" s="240" t="s">
        <v>30</v>
      </c>
      <c r="AZ27" s="256"/>
      <c r="BA27" s="248">
        <v>1050.67</v>
      </c>
      <c r="BB27" s="248">
        <f t="shared" si="32"/>
        <v>99300.92</v>
      </c>
      <c r="BC27" s="248">
        <f t="shared" si="0"/>
        <v>28.73</v>
      </c>
      <c r="BD27" s="250">
        <f t="shared" si="33"/>
        <v>113.432</v>
      </c>
      <c r="BE27" s="250"/>
      <c r="BF27" s="250">
        <f t="shared" si="34"/>
        <v>113.432</v>
      </c>
      <c r="BG27" s="250">
        <f t="shared" si="35"/>
        <v>94.516</v>
      </c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04"/>
      <c r="CX27" s="204"/>
      <c r="CY27" s="204"/>
      <c r="CZ27" s="204"/>
    </row>
    <row r="28" spans="1:104" s="203" customFormat="1" ht="15.75">
      <c r="A28" s="163">
        <v>20</v>
      </c>
      <c r="B28" s="220" t="s">
        <v>31</v>
      </c>
      <c r="C28" s="211">
        <v>3512.4</v>
      </c>
      <c r="D28" s="218"/>
      <c r="E28" s="218">
        <f t="shared" si="1"/>
        <v>3512.4</v>
      </c>
      <c r="F28" s="219">
        <f t="shared" si="2"/>
        <v>3512.4</v>
      </c>
      <c r="G28" s="343">
        <v>298.48</v>
      </c>
      <c r="H28" s="234">
        <f t="shared" si="3"/>
        <v>305.05</v>
      </c>
      <c r="I28" s="227">
        <f t="shared" si="4"/>
        <v>0</v>
      </c>
      <c r="J28" s="227">
        <f t="shared" si="5"/>
        <v>305.05</v>
      </c>
      <c r="K28" s="208">
        <v>120</v>
      </c>
      <c r="L28" s="228">
        <v>0.03</v>
      </c>
      <c r="M28" s="230">
        <v>266.4</v>
      </c>
      <c r="N28" s="228">
        <f t="shared" si="6"/>
        <v>3778.8</v>
      </c>
      <c r="O28" s="228">
        <f t="shared" si="7"/>
        <v>7.99</v>
      </c>
      <c r="P28" s="229">
        <f t="shared" si="8"/>
        <v>0.002275</v>
      </c>
      <c r="Q28" s="208">
        <v>85</v>
      </c>
      <c r="R28" s="208">
        <v>124.7</v>
      </c>
      <c r="S28" s="216">
        <f t="shared" si="9"/>
        <v>35</v>
      </c>
      <c r="T28" s="354"/>
      <c r="U28" s="234">
        <f t="shared" si="10"/>
        <v>172.36</v>
      </c>
      <c r="V28" s="271">
        <f t="shared" si="11"/>
        <v>4.92</v>
      </c>
      <c r="W28" s="235"/>
      <c r="X28" s="240" t="s">
        <v>31</v>
      </c>
      <c r="Y28" s="237">
        <v>14.49</v>
      </c>
      <c r="Z28" s="238">
        <f t="shared" si="12"/>
        <v>4420.17</v>
      </c>
      <c r="AA28" s="239">
        <f t="shared" si="13"/>
        <v>18.058</v>
      </c>
      <c r="AB28" s="239">
        <f t="shared" si="14"/>
        <v>0</v>
      </c>
      <c r="AC28" s="239">
        <v>18.058</v>
      </c>
      <c r="AD28" s="238">
        <v>1050.67</v>
      </c>
      <c r="AE28" s="227">
        <f t="shared" si="15"/>
        <v>18973</v>
      </c>
      <c r="AF28" s="227">
        <f t="shared" si="16"/>
        <v>23393.17</v>
      </c>
      <c r="AG28" s="243">
        <f t="shared" si="17"/>
        <v>76.69</v>
      </c>
      <c r="AH28" s="244">
        <f t="shared" si="18"/>
        <v>76.69</v>
      </c>
      <c r="AI28" s="247">
        <v>1590.78</v>
      </c>
      <c r="AJ28" s="248">
        <f t="shared" si="19"/>
        <v>0</v>
      </c>
      <c r="AK28" s="248">
        <f t="shared" si="20"/>
        <v>0</v>
      </c>
      <c r="AL28" s="249">
        <f t="shared" si="21"/>
        <v>0</v>
      </c>
      <c r="AM28" s="230" t="e">
        <f t="shared" si="22"/>
        <v>#DIV/0!</v>
      </c>
      <c r="AN28" s="231">
        <v>100.345</v>
      </c>
      <c r="AO28" s="250">
        <f t="shared" si="23"/>
        <v>100.345</v>
      </c>
      <c r="AP28" s="250">
        <f t="shared" si="24"/>
        <v>0</v>
      </c>
      <c r="AQ28" s="251">
        <v>100</v>
      </c>
      <c r="AR28" s="251">
        <f t="shared" si="25"/>
        <v>92.95014</v>
      </c>
      <c r="AS28" s="252">
        <f t="shared" si="26"/>
        <v>7.04986</v>
      </c>
      <c r="AT28" s="253">
        <f t="shared" si="27"/>
        <v>93.271</v>
      </c>
      <c r="AU28" s="253">
        <f t="shared" si="28"/>
        <v>7.074</v>
      </c>
      <c r="AV28" s="254">
        <f t="shared" si="29"/>
        <v>0.02857</v>
      </c>
      <c r="AW28" s="255">
        <f t="shared" si="30"/>
        <v>0.02655</v>
      </c>
      <c r="AX28" s="255">
        <f t="shared" si="31"/>
        <v>0.00201</v>
      </c>
      <c r="AY28" s="240" t="s">
        <v>31</v>
      </c>
      <c r="AZ28" s="256"/>
      <c r="BA28" s="248">
        <v>1050.67</v>
      </c>
      <c r="BB28" s="248">
        <f t="shared" si="32"/>
        <v>105429.48</v>
      </c>
      <c r="BC28" s="248">
        <f t="shared" si="0"/>
        <v>30.02</v>
      </c>
      <c r="BD28" s="250">
        <f t="shared" si="33"/>
        <v>118.403</v>
      </c>
      <c r="BE28" s="250"/>
      <c r="BF28" s="250">
        <f t="shared" si="34"/>
        <v>118.403</v>
      </c>
      <c r="BG28" s="250">
        <f t="shared" si="35"/>
        <v>100.349</v>
      </c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04"/>
      <c r="CX28" s="204"/>
      <c r="CY28" s="204"/>
      <c r="CZ28" s="204"/>
    </row>
    <row r="29" spans="1:104" s="203" customFormat="1" ht="15.75">
      <c r="A29" s="163">
        <v>21</v>
      </c>
      <c r="B29" s="220" t="s">
        <v>32</v>
      </c>
      <c r="C29" s="211">
        <v>3501.4</v>
      </c>
      <c r="D29" s="218">
        <v>108.1</v>
      </c>
      <c r="E29" s="218">
        <f t="shared" si="1"/>
        <v>3609.5</v>
      </c>
      <c r="F29" s="219">
        <f t="shared" si="2"/>
        <v>3609.5</v>
      </c>
      <c r="G29" s="343">
        <v>284.23</v>
      </c>
      <c r="H29" s="234">
        <f t="shared" si="3"/>
        <v>290.48</v>
      </c>
      <c r="I29" s="227">
        <f t="shared" si="4"/>
        <v>0.45</v>
      </c>
      <c r="J29" s="227">
        <f t="shared" si="5"/>
        <v>290.03</v>
      </c>
      <c r="K29" s="208">
        <v>152</v>
      </c>
      <c r="L29" s="228">
        <v>0.03</v>
      </c>
      <c r="M29" s="230">
        <v>296</v>
      </c>
      <c r="N29" s="228">
        <f t="shared" si="6"/>
        <v>3905.5</v>
      </c>
      <c r="O29" s="228">
        <f t="shared" si="7"/>
        <v>8.88</v>
      </c>
      <c r="P29" s="229">
        <f t="shared" si="8"/>
        <v>0.00246</v>
      </c>
      <c r="Q29" s="208">
        <v>84</v>
      </c>
      <c r="R29" s="208">
        <v>86.91</v>
      </c>
      <c r="S29" s="216">
        <f t="shared" si="9"/>
        <v>68</v>
      </c>
      <c r="T29" s="354">
        <v>0.183</v>
      </c>
      <c r="U29" s="234">
        <f t="shared" si="10"/>
        <v>194.51</v>
      </c>
      <c r="V29" s="271">
        <f t="shared" si="11"/>
        <v>2.86</v>
      </c>
      <c r="W29" s="235"/>
      <c r="X29" s="240" t="s">
        <v>32</v>
      </c>
      <c r="Y29" s="237">
        <v>14.49</v>
      </c>
      <c r="Z29" s="238">
        <f t="shared" si="12"/>
        <v>4202.53</v>
      </c>
      <c r="AA29" s="239">
        <f t="shared" si="13"/>
        <v>17.266</v>
      </c>
      <c r="AB29" s="239">
        <f t="shared" si="14"/>
        <v>0.027</v>
      </c>
      <c r="AC29" s="239">
        <v>17.293</v>
      </c>
      <c r="AD29" s="238">
        <v>1050.67</v>
      </c>
      <c r="AE29" s="227">
        <f t="shared" si="15"/>
        <v>18140.87</v>
      </c>
      <c r="AF29" s="227">
        <f t="shared" si="16"/>
        <v>22343.4</v>
      </c>
      <c r="AG29" s="243">
        <f t="shared" si="17"/>
        <v>77.04</v>
      </c>
      <c r="AH29" s="244">
        <f t="shared" si="18"/>
        <v>77.04</v>
      </c>
      <c r="AI29" s="247">
        <v>1590.78</v>
      </c>
      <c r="AJ29" s="248">
        <f t="shared" si="19"/>
        <v>42.95</v>
      </c>
      <c r="AK29" s="248">
        <f t="shared" si="20"/>
        <v>6.52</v>
      </c>
      <c r="AL29" s="249">
        <f t="shared" si="21"/>
        <v>49.47</v>
      </c>
      <c r="AM29" s="230">
        <f t="shared" si="22"/>
        <v>109.93</v>
      </c>
      <c r="AN29" s="250">
        <v>121.13</v>
      </c>
      <c r="AO29" s="250">
        <f t="shared" si="23"/>
        <v>117.502</v>
      </c>
      <c r="AP29" s="250">
        <f t="shared" si="24"/>
        <v>3.628</v>
      </c>
      <c r="AQ29" s="251">
        <v>100</v>
      </c>
      <c r="AR29" s="251">
        <f t="shared" si="25"/>
        <v>92.42094</v>
      </c>
      <c r="AS29" s="252">
        <f t="shared" si="26"/>
        <v>7.57906</v>
      </c>
      <c r="AT29" s="253">
        <f t="shared" si="27"/>
        <v>111.949</v>
      </c>
      <c r="AU29" s="253">
        <f t="shared" si="28"/>
        <v>9.181</v>
      </c>
      <c r="AV29" s="254">
        <f t="shared" si="29"/>
        <v>0.03356</v>
      </c>
      <c r="AW29" s="255">
        <f t="shared" si="30"/>
        <v>0.03102</v>
      </c>
      <c r="AX29" s="255">
        <f t="shared" si="31"/>
        <v>0.00254</v>
      </c>
      <c r="AY29" s="240" t="s">
        <v>32</v>
      </c>
      <c r="AZ29" s="256"/>
      <c r="BA29" s="248">
        <v>1050.67</v>
      </c>
      <c r="BB29" s="248">
        <f t="shared" si="32"/>
        <v>123455.83</v>
      </c>
      <c r="BC29" s="248">
        <f t="shared" si="0"/>
        <v>35.26</v>
      </c>
      <c r="BD29" s="250">
        <f t="shared" si="33"/>
        <v>134.768</v>
      </c>
      <c r="BE29" s="250">
        <f>AP29+AB29</f>
        <v>3.655</v>
      </c>
      <c r="BF29" s="250">
        <f t="shared" si="34"/>
        <v>138.423</v>
      </c>
      <c r="BG29" s="250">
        <f t="shared" si="35"/>
        <v>117.507</v>
      </c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04"/>
      <c r="CX29" s="204"/>
      <c r="CY29" s="204"/>
      <c r="CZ29" s="204"/>
    </row>
    <row r="30" spans="1:104" s="203" customFormat="1" ht="15.75">
      <c r="A30" s="163">
        <v>22</v>
      </c>
      <c r="B30" s="220" t="s">
        <v>33</v>
      </c>
      <c r="C30" s="215">
        <v>6222</v>
      </c>
      <c r="D30" s="218"/>
      <c r="E30" s="218">
        <f t="shared" si="1"/>
        <v>6222</v>
      </c>
      <c r="F30" s="219">
        <f t="shared" si="2"/>
        <v>6222</v>
      </c>
      <c r="G30" s="343">
        <v>456.56</v>
      </c>
      <c r="H30" s="234">
        <f t="shared" si="3"/>
        <v>466.6</v>
      </c>
      <c r="I30" s="227">
        <f t="shared" si="4"/>
        <v>0</v>
      </c>
      <c r="J30" s="227">
        <f t="shared" si="5"/>
        <v>466.6</v>
      </c>
      <c r="K30" s="208">
        <v>263</v>
      </c>
      <c r="L30" s="228">
        <v>0.03</v>
      </c>
      <c r="M30" s="230">
        <v>622.8</v>
      </c>
      <c r="N30" s="228">
        <f t="shared" si="6"/>
        <v>6844.8</v>
      </c>
      <c r="O30" s="228">
        <f t="shared" si="7"/>
        <v>18.68</v>
      </c>
      <c r="P30" s="229">
        <f t="shared" si="8"/>
        <v>0.003002</v>
      </c>
      <c r="Q30" s="208">
        <v>195</v>
      </c>
      <c r="R30" s="208">
        <v>211.7</v>
      </c>
      <c r="S30" s="216">
        <f t="shared" si="9"/>
        <v>68</v>
      </c>
      <c r="T30" s="354"/>
      <c r="U30" s="234">
        <f t="shared" si="10"/>
        <v>236.22</v>
      </c>
      <c r="V30" s="271">
        <f t="shared" si="11"/>
        <v>3.47</v>
      </c>
      <c r="W30" s="235"/>
      <c r="X30" s="240" t="s">
        <v>33</v>
      </c>
      <c r="Y30" s="237">
        <v>14.49</v>
      </c>
      <c r="Z30" s="238">
        <f t="shared" si="12"/>
        <v>6761.03</v>
      </c>
      <c r="AA30" s="239">
        <f t="shared" si="13"/>
        <v>27.486</v>
      </c>
      <c r="AB30" s="239">
        <f t="shared" si="14"/>
        <v>0</v>
      </c>
      <c r="AC30" s="239">
        <v>27.486</v>
      </c>
      <c r="AD30" s="238">
        <v>1050.67</v>
      </c>
      <c r="AE30" s="227">
        <f t="shared" si="15"/>
        <v>28878.72</v>
      </c>
      <c r="AF30" s="227">
        <f t="shared" si="16"/>
        <v>35639.75</v>
      </c>
      <c r="AG30" s="243">
        <f t="shared" si="17"/>
        <v>76.38</v>
      </c>
      <c r="AH30" s="244">
        <f t="shared" si="18"/>
        <v>76.38</v>
      </c>
      <c r="AI30" s="247">
        <v>1590.78</v>
      </c>
      <c r="AJ30" s="248">
        <f t="shared" si="19"/>
        <v>0</v>
      </c>
      <c r="AK30" s="248">
        <f t="shared" si="20"/>
        <v>0</v>
      </c>
      <c r="AL30" s="249">
        <f t="shared" si="21"/>
        <v>0</v>
      </c>
      <c r="AM30" s="230" t="e">
        <f t="shared" si="22"/>
        <v>#DIV/0!</v>
      </c>
      <c r="AN30" s="231">
        <v>178.046</v>
      </c>
      <c r="AO30" s="250">
        <f t="shared" si="23"/>
        <v>178.046</v>
      </c>
      <c r="AP30" s="250">
        <f t="shared" si="24"/>
        <v>0</v>
      </c>
      <c r="AQ30" s="251">
        <v>100</v>
      </c>
      <c r="AR30" s="251">
        <f t="shared" si="25"/>
        <v>90.90112</v>
      </c>
      <c r="AS30" s="252">
        <f t="shared" si="26"/>
        <v>9.09888</v>
      </c>
      <c r="AT30" s="253">
        <f t="shared" si="27"/>
        <v>161.846</v>
      </c>
      <c r="AU30" s="253">
        <f t="shared" si="28"/>
        <v>16.2</v>
      </c>
      <c r="AV30" s="254">
        <f t="shared" si="29"/>
        <v>0.02862</v>
      </c>
      <c r="AW30" s="255">
        <f t="shared" si="30"/>
        <v>0.02601</v>
      </c>
      <c r="AX30" s="255">
        <f t="shared" si="31"/>
        <v>0.0026</v>
      </c>
      <c r="AY30" s="240" t="s">
        <v>33</v>
      </c>
      <c r="AZ30" s="256"/>
      <c r="BA30" s="248">
        <v>1050.67</v>
      </c>
      <c r="BB30" s="248">
        <f t="shared" si="32"/>
        <v>187067.59</v>
      </c>
      <c r="BC30" s="248">
        <f t="shared" si="0"/>
        <v>30.07</v>
      </c>
      <c r="BD30" s="250">
        <f t="shared" si="33"/>
        <v>205.532</v>
      </c>
      <c r="BE30" s="250"/>
      <c r="BF30" s="250">
        <f t="shared" si="34"/>
        <v>205.532</v>
      </c>
      <c r="BG30" s="250">
        <f t="shared" si="35"/>
        <v>178.074</v>
      </c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04"/>
      <c r="CX30" s="204"/>
      <c r="CY30" s="204"/>
      <c r="CZ30" s="204"/>
    </row>
    <row r="31" spans="1:104" s="203" customFormat="1" ht="15.75">
      <c r="A31" s="163">
        <v>23</v>
      </c>
      <c r="B31" s="220" t="s">
        <v>34</v>
      </c>
      <c r="C31" s="211">
        <v>6020.5</v>
      </c>
      <c r="D31" s="218">
        <v>116.2</v>
      </c>
      <c r="E31" s="218">
        <f t="shared" si="1"/>
        <v>6136.7</v>
      </c>
      <c r="F31" s="219">
        <f t="shared" si="2"/>
        <v>6136.7</v>
      </c>
      <c r="G31" s="343">
        <v>456.39</v>
      </c>
      <c r="H31" s="234">
        <f t="shared" si="3"/>
        <v>466.43</v>
      </c>
      <c r="I31" s="227">
        <f t="shared" si="4"/>
        <v>1.52</v>
      </c>
      <c r="J31" s="227">
        <f t="shared" si="5"/>
        <v>464.91</v>
      </c>
      <c r="K31" s="208">
        <v>260</v>
      </c>
      <c r="L31" s="228">
        <v>0.03</v>
      </c>
      <c r="M31" s="230">
        <v>595.8</v>
      </c>
      <c r="N31" s="228">
        <f t="shared" si="6"/>
        <v>6732.5</v>
      </c>
      <c r="O31" s="228">
        <f t="shared" si="7"/>
        <v>17.87</v>
      </c>
      <c r="P31" s="229">
        <f t="shared" si="8"/>
        <v>0.002912</v>
      </c>
      <c r="Q31" s="208">
        <v>151</v>
      </c>
      <c r="R31" s="208">
        <v>183.28</v>
      </c>
      <c r="S31" s="216">
        <f t="shared" si="9"/>
        <v>109</v>
      </c>
      <c r="T31" s="354">
        <v>1.183</v>
      </c>
      <c r="U31" s="234">
        <f t="shared" si="10"/>
        <v>264.1</v>
      </c>
      <c r="V31" s="271">
        <f t="shared" si="11"/>
        <v>2.42</v>
      </c>
      <c r="W31" s="235"/>
      <c r="X31" s="240" t="s">
        <v>34</v>
      </c>
      <c r="Y31" s="237">
        <v>14.49</v>
      </c>
      <c r="Z31" s="238">
        <f t="shared" si="12"/>
        <v>6736.55</v>
      </c>
      <c r="AA31" s="239">
        <f t="shared" si="13"/>
        <v>27.573</v>
      </c>
      <c r="AB31" s="239">
        <f t="shared" si="14"/>
        <v>0.09</v>
      </c>
      <c r="AC31" s="239">
        <v>27.663</v>
      </c>
      <c r="AD31" s="238">
        <v>1050.67</v>
      </c>
      <c r="AE31" s="227">
        <f t="shared" si="15"/>
        <v>28970.12</v>
      </c>
      <c r="AF31" s="227">
        <f t="shared" si="16"/>
        <v>35706.67</v>
      </c>
      <c r="AG31" s="243">
        <f t="shared" si="17"/>
        <v>76.8</v>
      </c>
      <c r="AH31" s="244">
        <f t="shared" si="18"/>
        <v>76.8</v>
      </c>
      <c r="AI31" s="247">
        <v>1590.78</v>
      </c>
      <c r="AJ31" s="248">
        <f t="shared" si="19"/>
        <v>143.17</v>
      </c>
      <c r="AK31" s="248">
        <f t="shared" si="20"/>
        <v>22.02</v>
      </c>
      <c r="AL31" s="249">
        <f t="shared" si="21"/>
        <v>165.19</v>
      </c>
      <c r="AM31" s="230">
        <f t="shared" si="22"/>
        <v>108.68</v>
      </c>
      <c r="AN31" s="231">
        <v>194.528</v>
      </c>
      <c r="AO31" s="250">
        <f t="shared" si="23"/>
        <v>190.844</v>
      </c>
      <c r="AP31" s="250">
        <f t="shared" si="24"/>
        <v>3.684</v>
      </c>
      <c r="AQ31" s="251">
        <v>100</v>
      </c>
      <c r="AR31" s="251">
        <f t="shared" si="25"/>
        <v>91.15039</v>
      </c>
      <c r="AS31" s="252">
        <f t="shared" si="26"/>
        <v>8.84961</v>
      </c>
      <c r="AT31" s="253">
        <f t="shared" si="27"/>
        <v>177.313</v>
      </c>
      <c r="AU31" s="253">
        <f t="shared" si="28"/>
        <v>17.215</v>
      </c>
      <c r="AV31" s="254">
        <f t="shared" si="29"/>
        <v>0.0317</v>
      </c>
      <c r="AW31" s="255">
        <f t="shared" si="30"/>
        <v>0.02889</v>
      </c>
      <c r="AX31" s="255">
        <f t="shared" si="31"/>
        <v>0.00281</v>
      </c>
      <c r="AY31" s="240" t="s">
        <v>34</v>
      </c>
      <c r="AZ31" s="256"/>
      <c r="BA31" s="248">
        <v>1050.67</v>
      </c>
      <c r="BB31" s="248">
        <f t="shared" si="32"/>
        <v>200514.07</v>
      </c>
      <c r="BC31" s="248">
        <f t="shared" si="0"/>
        <v>33.31</v>
      </c>
      <c r="BD31" s="250">
        <f t="shared" si="33"/>
        <v>218.417</v>
      </c>
      <c r="BE31" s="250">
        <f>AP31+AB31</f>
        <v>3.774</v>
      </c>
      <c r="BF31" s="250">
        <f t="shared" si="34"/>
        <v>222.191</v>
      </c>
      <c r="BG31" s="250">
        <f t="shared" si="35"/>
        <v>190.85</v>
      </c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04"/>
      <c r="CX31" s="204"/>
      <c r="CY31" s="204"/>
      <c r="CZ31" s="204"/>
    </row>
    <row r="32" spans="1:104" s="203" customFormat="1" ht="15.75">
      <c r="A32" s="163">
        <v>24</v>
      </c>
      <c r="B32" s="220" t="s">
        <v>35</v>
      </c>
      <c r="C32" s="211">
        <v>3278</v>
      </c>
      <c r="D32" s="218">
        <v>196</v>
      </c>
      <c r="E32" s="218">
        <f>C32+D32</f>
        <v>3474</v>
      </c>
      <c r="F32" s="219">
        <f t="shared" si="2"/>
        <v>3474</v>
      </c>
      <c r="G32" s="343">
        <v>439.52</v>
      </c>
      <c r="H32" s="234">
        <f t="shared" si="3"/>
        <v>449.19</v>
      </c>
      <c r="I32" s="227">
        <f t="shared" si="4"/>
        <v>1.57</v>
      </c>
      <c r="J32" s="227">
        <f t="shared" si="5"/>
        <v>447.62</v>
      </c>
      <c r="K32" s="208">
        <v>155</v>
      </c>
      <c r="L32" s="228">
        <v>0.03</v>
      </c>
      <c r="M32" s="230">
        <v>308.2</v>
      </c>
      <c r="N32" s="228">
        <f t="shared" si="6"/>
        <v>3782.2</v>
      </c>
      <c r="O32" s="228">
        <f t="shared" si="7"/>
        <v>9.25</v>
      </c>
      <c r="P32" s="229">
        <f t="shared" si="8"/>
        <v>0.002663</v>
      </c>
      <c r="Q32" s="208">
        <v>105</v>
      </c>
      <c r="R32" s="208">
        <v>177.89</v>
      </c>
      <c r="S32" s="216">
        <f t="shared" si="9"/>
        <v>50</v>
      </c>
      <c r="T32" s="354">
        <v>1.049</v>
      </c>
      <c r="U32" s="234">
        <f t="shared" si="10"/>
        <v>261</v>
      </c>
      <c r="V32" s="271">
        <f t="shared" si="11"/>
        <v>5.22</v>
      </c>
      <c r="W32" s="235"/>
      <c r="X32" s="240" t="s">
        <v>35</v>
      </c>
      <c r="Y32" s="237">
        <v>14.49</v>
      </c>
      <c r="Z32" s="238">
        <f t="shared" si="12"/>
        <v>6486.01</v>
      </c>
      <c r="AA32" s="239">
        <f>AC32*J32/H32</f>
        <v>26.706</v>
      </c>
      <c r="AB32" s="239">
        <f t="shared" si="14"/>
        <v>0.094</v>
      </c>
      <c r="AC32" s="239">
        <v>26.8</v>
      </c>
      <c r="AD32" s="238">
        <v>1050.67</v>
      </c>
      <c r="AE32" s="227">
        <f t="shared" si="15"/>
        <v>28059.19</v>
      </c>
      <c r="AF32" s="227">
        <f t="shared" si="16"/>
        <v>34545.2</v>
      </c>
      <c r="AG32" s="243">
        <f t="shared" si="17"/>
        <v>77.18</v>
      </c>
      <c r="AH32" s="244">
        <f t="shared" si="18"/>
        <v>77.18</v>
      </c>
      <c r="AI32" s="247">
        <v>1590.78</v>
      </c>
      <c r="AJ32" s="248">
        <f t="shared" si="19"/>
        <v>149.53</v>
      </c>
      <c r="AK32" s="248">
        <f t="shared" si="20"/>
        <v>22.75</v>
      </c>
      <c r="AL32" s="249">
        <f t="shared" si="21"/>
        <v>172.28</v>
      </c>
      <c r="AM32" s="230">
        <f t="shared" si="22"/>
        <v>109.73</v>
      </c>
      <c r="AN32" s="231">
        <v>104.878</v>
      </c>
      <c r="AO32" s="250">
        <f t="shared" si="23"/>
        <v>98.961</v>
      </c>
      <c r="AP32" s="250">
        <f t="shared" si="24"/>
        <v>5.917</v>
      </c>
      <c r="AQ32" s="251">
        <v>100</v>
      </c>
      <c r="AR32" s="251">
        <f t="shared" si="25"/>
        <v>91.8513</v>
      </c>
      <c r="AS32" s="252">
        <f t="shared" si="26"/>
        <v>8.1487</v>
      </c>
      <c r="AT32" s="253">
        <f t="shared" si="27"/>
        <v>96.332</v>
      </c>
      <c r="AU32" s="253">
        <f t="shared" si="28"/>
        <v>8.546</v>
      </c>
      <c r="AV32" s="254">
        <f t="shared" si="29"/>
        <v>0.03019</v>
      </c>
      <c r="AW32" s="255">
        <f t="shared" si="30"/>
        <v>0.02773</v>
      </c>
      <c r="AX32" s="255">
        <f t="shared" si="31"/>
        <v>0.00246</v>
      </c>
      <c r="AY32" s="240" t="s">
        <v>35</v>
      </c>
      <c r="AZ32" s="256"/>
      <c r="BA32" s="248">
        <v>1050.67</v>
      </c>
      <c r="BB32" s="248">
        <f t="shared" si="32"/>
        <v>103975.35</v>
      </c>
      <c r="BC32" s="248">
        <f t="shared" si="0"/>
        <v>31.72</v>
      </c>
      <c r="BD32" s="250">
        <f t="shared" si="33"/>
        <v>125.667</v>
      </c>
      <c r="BE32" s="250">
        <f>AP32+AB32</f>
        <v>6.011</v>
      </c>
      <c r="BF32" s="250">
        <f t="shared" si="34"/>
        <v>131.678</v>
      </c>
      <c r="BG32" s="250">
        <f t="shared" si="35"/>
        <v>98.963</v>
      </c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04"/>
      <c r="CX32" s="204"/>
      <c r="CY32" s="204"/>
      <c r="CZ32" s="204"/>
    </row>
    <row r="33" spans="1:104" s="203" customFormat="1" ht="15.75">
      <c r="A33" s="163">
        <v>25</v>
      </c>
      <c r="B33" s="220" t="s">
        <v>36</v>
      </c>
      <c r="C33" s="211">
        <v>3280.3</v>
      </c>
      <c r="D33" s="218">
        <v>243.8</v>
      </c>
      <c r="E33" s="218">
        <f t="shared" si="1"/>
        <v>3524.1</v>
      </c>
      <c r="F33" s="219">
        <f t="shared" si="2"/>
        <v>3524.1</v>
      </c>
      <c r="G33" s="343">
        <v>270.53</v>
      </c>
      <c r="H33" s="234">
        <f t="shared" si="3"/>
        <v>276.48</v>
      </c>
      <c r="I33" s="227">
        <f t="shared" si="4"/>
        <v>2.25</v>
      </c>
      <c r="J33" s="227">
        <f t="shared" si="5"/>
        <v>274.23</v>
      </c>
      <c r="K33" s="208">
        <v>130</v>
      </c>
      <c r="L33" s="228">
        <v>0.03</v>
      </c>
      <c r="M33" s="230">
        <v>298.3</v>
      </c>
      <c r="N33" s="228">
        <f t="shared" si="6"/>
        <v>3822.4</v>
      </c>
      <c r="O33" s="228">
        <f t="shared" si="7"/>
        <v>8.95</v>
      </c>
      <c r="P33" s="229">
        <f t="shared" si="8"/>
        <v>0.00254</v>
      </c>
      <c r="Q33" s="208">
        <v>76</v>
      </c>
      <c r="R33" s="208">
        <v>102.9</v>
      </c>
      <c r="S33" s="216">
        <f t="shared" si="9"/>
        <v>54</v>
      </c>
      <c r="T33" s="354">
        <v>1.632</v>
      </c>
      <c r="U33" s="234">
        <f t="shared" si="10"/>
        <v>163</v>
      </c>
      <c r="V33" s="271">
        <f t="shared" si="11"/>
        <v>3.02</v>
      </c>
      <c r="W33" s="235"/>
      <c r="X33" s="240" t="s">
        <v>36</v>
      </c>
      <c r="Y33" s="237">
        <v>14.49</v>
      </c>
      <c r="Z33" s="238">
        <f t="shared" si="12"/>
        <v>3973.59</v>
      </c>
      <c r="AA33" s="239">
        <f t="shared" si="13"/>
        <v>16.191</v>
      </c>
      <c r="AB33" s="239">
        <f t="shared" si="14"/>
        <v>0.133</v>
      </c>
      <c r="AC33" s="239">
        <v>16.324</v>
      </c>
      <c r="AD33" s="238">
        <v>1050.67</v>
      </c>
      <c r="AE33" s="227">
        <f t="shared" si="15"/>
        <v>17011.4</v>
      </c>
      <c r="AF33" s="227">
        <f t="shared" si="16"/>
        <v>20984.99</v>
      </c>
      <c r="AG33" s="243">
        <f t="shared" si="17"/>
        <v>76.52</v>
      </c>
      <c r="AH33" s="244">
        <f t="shared" si="18"/>
        <v>76.52</v>
      </c>
      <c r="AI33" s="247">
        <v>1590.78</v>
      </c>
      <c r="AJ33" s="248">
        <f t="shared" si="19"/>
        <v>211.57</v>
      </c>
      <c r="AK33" s="248">
        <f t="shared" si="20"/>
        <v>32.6</v>
      </c>
      <c r="AL33" s="249">
        <f t="shared" si="21"/>
        <v>244.17</v>
      </c>
      <c r="AM33" s="230">
        <f t="shared" si="22"/>
        <v>108.52</v>
      </c>
      <c r="AN33" s="231">
        <v>91.136</v>
      </c>
      <c r="AO33" s="250">
        <f t="shared" si="23"/>
        <v>84.831</v>
      </c>
      <c r="AP33" s="250">
        <f t="shared" si="24"/>
        <v>6.305</v>
      </c>
      <c r="AQ33" s="251">
        <v>100</v>
      </c>
      <c r="AR33" s="251">
        <f t="shared" si="25"/>
        <v>92.196</v>
      </c>
      <c r="AS33" s="252">
        <f t="shared" si="26"/>
        <v>7.804</v>
      </c>
      <c r="AT33" s="253">
        <f t="shared" si="27"/>
        <v>84.024</v>
      </c>
      <c r="AU33" s="253">
        <f t="shared" si="28"/>
        <v>7.112</v>
      </c>
      <c r="AV33" s="254">
        <f t="shared" si="29"/>
        <v>0.02586</v>
      </c>
      <c r="AW33" s="255">
        <f t="shared" si="30"/>
        <v>0.02384</v>
      </c>
      <c r="AX33" s="255">
        <f t="shared" si="31"/>
        <v>0.00202</v>
      </c>
      <c r="AY33" s="240" t="s">
        <v>36</v>
      </c>
      <c r="AZ33" s="256"/>
      <c r="BA33" s="248">
        <v>1050.67</v>
      </c>
      <c r="BB33" s="248">
        <f t="shared" si="32"/>
        <v>89129.39</v>
      </c>
      <c r="BC33" s="248">
        <f t="shared" si="0"/>
        <v>27.17</v>
      </c>
      <c r="BD33" s="250">
        <f t="shared" si="33"/>
        <v>101.022</v>
      </c>
      <c r="BE33" s="250">
        <f>AP33+AB33</f>
        <v>6.438</v>
      </c>
      <c r="BF33" s="250">
        <f t="shared" si="34"/>
        <v>107.46</v>
      </c>
      <c r="BG33" s="250">
        <f t="shared" si="35"/>
        <v>84.829</v>
      </c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04"/>
      <c r="CX33" s="204"/>
      <c r="CY33" s="204"/>
      <c r="CZ33" s="204"/>
    </row>
    <row r="34" spans="1:104" s="203" customFormat="1" ht="15.75">
      <c r="A34" s="163">
        <v>26</v>
      </c>
      <c r="B34" s="220" t="s">
        <v>37</v>
      </c>
      <c r="C34" s="211">
        <v>3427.8</v>
      </c>
      <c r="D34" s="218">
        <v>99.9</v>
      </c>
      <c r="E34" s="218">
        <f t="shared" si="1"/>
        <v>3527.7</v>
      </c>
      <c r="F34" s="219">
        <f t="shared" si="2"/>
        <v>3527.7</v>
      </c>
      <c r="G34" s="343">
        <v>287.42</v>
      </c>
      <c r="H34" s="234">
        <f t="shared" si="3"/>
        <v>293.74</v>
      </c>
      <c r="I34" s="227">
        <f t="shared" si="4"/>
        <v>0.62</v>
      </c>
      <c r="J34" s="227">
        <f t="shared" si="5"/>
        <v>293.11</v>
      </c>
      <c r="K34" s="208">
        <v>151</v>
      </c>
      <c r="L34" s="228">
        <v>0.03</v>
      </c>
      <c r="M34" s="230">
        <v>300</v>
      </c>
      <c r="N34" s="228">
        <f t="shared" si="6"/>
        <v>3827.7</v>
      </c>
      <c r="O34" s="228">
        <f t="shared" si="7"/>
        <v>9</v>
      </c>
      <c r="P34" s="229">
        <f t="shared" si="8"/>
        <v>0.002551</v>
      </c>
      <c r="Q34" s="208">
        <v>91</v>
      </c>
      <c r="R34" s="208">
        <v>117.47</v>
      </c>
      <c r="S34" s="216">
        <f t="shared" si="9"/>
        <v>60</v>
      </c>
      <c r="T34" s="354">
        <v>0.366</v>
      </c>
      <c r="U34" s="234">
        <f t="shared" si="10"/>
        <v>166.9</v>
      </c>
      <c r="V34" s="271">
        <f t="shared" si="11"/>
        <v>2.78</v>
      </c>
      <c r="W34" s="235"/>
      <c r="X34" s="240" t="s">
        <v>37</v>
      </c>
      <c r="Y34" s="237">
        <v>14.49</v>
      </c>
      <c r="Z34" s="238">
        <f t="shared" si="12"/>
        <v>4247.16</v>
      </c>
      <c r="AA34" s="239">
        <f t="shared" si="13"/>
        <v>17.104</v>
      </c>
      <c r="AB34" s="239">
        <f t="shared" si="14"/>
        <v>0.036</v>
      </c>
      <c r="AC34" s="239">
        <v>17.141</v>
      </c>
      <c r="AD34" s="238">
        <v>1050.67</v>
      </c>
      <c r="AE34" s="227">
        <f t="shared" si="15"/>
        <v>17970.66</v>
      </c>
      <c r="AF34" s="227">
        <f t="shared" si="16"/>
        <v>22217.82</v>
      </c>
      <c r="AG34" s="243">
        <f t="shared" si="17"/>
        <v>75.8</v>
      </c>
      <c r="AH34" s="244">
        <f t="shared" si="18"/>
        <v>75.8</v>
      </c>
      <c r="AI34" s="247">
        <v>1590.78</v>
      </c>
      <c r="AJ34" s="248">
        <f t="shared" si="19"/>
        <v>57.27</v>
      </c>
      <c r="AK34" s="248">
        <f t="shared" si="20"/>
        <v>8.98</v>
      </c>
      <c r="AL34" s="249">
        <f t="shared" si="21"/>
        <v>66.25</v>
      </c>
      <c r="AM34" s="230">
        <f t="shared" si="22"/>
        <v>106.85</v>
      </c>
      <c r="AN34" s="231">
        <v>109.791</v>
      </c>
      <c r="AO34" s="250">
        <f t="shared" si="23"/>
        <v>106.682</v>
      </c>
      <c r="AP34" s="250">
        <f t="shared" si="24"/>
        <v>3.109</v>
      </c>
      <c r="AQ34" s="251">
        <v>100</v>
      </c>
      <c r="AR34" s="251">
        <f t="shared" si="25"/>
        <v>92.1624</v>
      </c>
      <c r="AS34" s="252">
        <f t="shared" si="26"/>
        <v>7.8376</v>
      </c>
      <c r="AT34" s="253">
        <f t="shared" si="27"/>
        <v>101.186</v>
      </c>
      <c r="AU34" s="253">
        <f t="shared" si="28"/>
        <v>8.605</v>
      </c>
      <c r="AV34" s="254">
        <f t="shared" si="29"/>
        <v>0.03112</v>
      </c>
      <c r="AW34" s="255">
        <f t="shared" si="30"/>
        <v>0.02868</v>
      </c>
      <c r="AX34" s="255">
        <f t="shared" si="31"/>
        <v>0.00244</v>
      </c>
      <c r="AY34" s="240" t="s">
        <v>37</v>
      </c>
      <c r="AZ34" s="256"/>
      <c r="BA34" s="248">
        <v>1050.67</v>
      </c>
      <c r="BB34" s="248">
        <f t="shared" si="32"/>
        <v>112087.58</v>
      </c>
      <c r="BC34" s="248">
        <f>BB34/C34</f>
        <v>32.7</v>
      </c>
      <c r="BD34" s="250">
        <f t="shared" si="33"/>
        <v>123.786</v>
      </c>
      <c r="BE34" s="250">
        <f>AP34+AB34</f>
        <v>3.145</v>
      </c>
      <c r="BF34" s="250">
        <f t="shared" si="34"/>
        <v>126.931</v>
      </c>
      <c r="BG34" s="250">
        <f t="shared" si="35"/>
        <v>106.673</v>
      </c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04"/>
      <c r="CX34" s="204"/>
      <c r="CY34" s="204"/>
      <c r="CZ34" s="204"/>
    </row>
    <row r="35" spans="1:104" s="203" customFormat="1" ht="15.75">
      <c r="A35" s="163">
        <v>27</v>
      </c>
      <c r="B35" s="220" t="s">
        <v>38</v>
      </c>
      <c r="C35" s="214">
        <v>3588</v>
      </c>
      <c r="D35" s="218"/>
      <c r="E35" s="218">
        <f t="shared" si="1"/>
        <v>3588</v>
      </c>
      <c r="F35" s="219">
        <f t="shared" si="2"/>
        <v>3588</v>
      </c>
      <c r="G35" s="343">
        <v>341.93</v>
      </c>
      <c r="H35" s="234">
        <f t="shared" si="3"/>
        <v>349.45</v>
      </c>
      <c r="I35" s="227">
        <f t="shared" si="4"/>
        <v>0</v>
      </c>
      <c r="J35" s="227">
        <f t="shared" si="5"/>
        <v>349.45</v>
      </c>
      <c r="K35" s="208">
        <v>145</v>
      </c>
      <c r="L35" s="228">
        <v>0.03</v>
      </c>
      <c r="M35" s="230">
        <v>319.6</v>
      </c>
      <c r="N35" s="228">
        <f t="shared" si="6"/>
        <v>3907.6</v>
      </c>
      <c r="O35" s="228">
        <f t="shared" si="7"/>
        <v>9.59</v>
      </c>
      <c r="P35" s="229">
        <f t="shared" si="8"/>
        <v>0.002673</v>
      </c>
      <c r="Q35" s="208">
        <v>97</v>
      </c>
      <c r="R35" s="208">
        <v>159.58</v>
      </c>
      <c r="S35" s="216">
        <f t="shared" si="9"/>
        <v>48</v>
      </c>
      <c r="T35" s="354"/>
      <c r="U35" s="234">
        <f t="shared" si="10"/>
        <v>180.28</v>
      </c>
      <c r="V35" s="271">
        <f t="shared" si="11"/>
        <v>3.76</v>
      </c>
      <c r="W35" s="235"/>
      <c r="X35" s="240" t="s">
        <v>38</v>
      </c>
      <c r="Y35" s="237">
        <v>14.49</v>
      </c>
      <c r="Z35" s="238">
        <f t="shared" si="12"/>
        <v>5063.53</v>
      </c>
      <c r="AA35" s="239">
        <f t="shared" si="13"/>
        <v>20.801</v>
      </c>
      <c r="AB35" s="239">
        <f t="shared" si="14"/>
        <v>0</v>
      </c>
      <c r="AC35" s="239">
        <v>20.801</v>
      </c>
      <c r="AD35" s="238">
        <v>1050.67</v>
      </c>
      <c r="AE35" s="227">
        <f t="shared" si="15"/>
        <v>21854.99</v>
      </c>
      <c r="AF35" s="227">
        <f t="shared" si="16"/>
        <v>26918.52</v>
      </c>
      <c r="AG35" s="243">
        <f t="shared" si="17"/>
        <v>77.03</v>
      </c>
      <c r="AH35" s="244">
        <f t="shared" si="18"/>
        <v>77.03</v>
      </c>
      <c r="AI35" s="247">
        <v>1590.78</v>
      </c>
      <c r="AJ35" s="248">
        <f t="shared" si="19"/>
        <v>0</v>
      </c>
      <c r="AK35" s="248">
        <f t="shared" si="20"/>
        <v>0</v>
      </c>
      <c r="AL35" s="249">
        <f t="shared" si="21"/>
        <v>0</v>
      </c>
      <c r="AM35" s="230" t="e">
        <f t="shared" si="22"/>
        <v>#DIV/0!</v>
      </c>
      <c r="AN35" s="231">
        <v>94.709</v>
      </c>
      <c r="AO35" s="250">
        <f t="shared" si="23"/>
        <v>94.709</v>
      </c>
      <c r="AP35" s="250">
        <f t="shared" si="24"/>
        <v>0</v>
      </c>
      <c r="AQ35" s="251">
        <v>100</v>
      </c>
      <c r="AR35" s="251">
        <f t="shared" si="25"/>
        <v>91.82107</v>
      </c>
      <c r="AS35" s="252">
        <f t="shared" si="26"/>
        <v>8.17893</v>
      </c>
      <c r="AT35" s="253">
        <f t="shared" si="27"/>
        <v>86.963</v>
      </c>
      <c r="AU35" s="253">
        <f t="shared" si="28"/>
        <v>7.746</v>
      </c>
      <c r="AV35" s="254">
        <f t="shared" si="29"/>
        <v>0.0264</v>
      </c>
      <c r="AW35" s="255">
        <f t="shared" si="30"/>
        <v>0.02424</v>
      </c>
      <c r="AX35" s="255">
        <f t="shared" si="31"/>
        <v>0.00216</v>
      </c>
      <c r="AY35" s="240" t="s">
        <v>38</v>
      </c>
      <c r="AZ35" s="256"/>
      <c r="BA35" s="248">
        <v>1050.67</v>
      </c>
      <c r="BB35" s="248">
        <f t="shared" si="32"/>
        <v>99507.91</v>
      </c>
      <c r="BC35" s="248">
        <f t="shared" si="0"/>
        <v>27.73</v>
      </c>
      <c r="BD35" s="250">
        <f t="shared" si="33"/>
        <v>115.51</v>
      </c>
      <c r="BE35" s="250"/>
      <c r="BF35" s="250">
        <f t="shared" si="34"/>
        <v>115.51</v>
      </c>
      <c r="BG35" s="250">
        <f t="shared" si="35"/>
        <v>94.723</v>
      </c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04"/>
      <c r="CX35" s="204"/>
      <c r="CY35" s="204"/>
      <c r="CZ35" s="204"/>
    </row>
    <row r="36" spans="1:104" s="203" customFormat="1" ht="15.75">
      <c r="A36" s="163">
        <v>28</v>
      </c>
      <c r="B36" s="220" t="s">
        <v>39</v>
      </c>
      <c r="C36" s="211">
        <v>3578.5</v>
      </c>
      <c r="D36" s="218"/>
      <c r="E36" s="218">
        <f t="shared" si="1"/>
        <v>3578.5</v>
      </c>
      <c r="F36" s="219">
        <f t="shared" si="2"/>
        <v>3578.5</v>
      </c>
      <c r="G36" s="343">
        <v>444.79</v>
      </c>
      <c r="H36" s="234">
        <f t="shared" si="3"/>
        <v>454.58</v>
      </c>
      <c r="I36" s="227">
        <f t="shared" si="4"/>
        <v>0</v>
      </c>
      <c r="J36" s="227">
        <f t="shared" si="5"/>
        <v>454.58</v>
      </c>
      <c r="K36" s="208">
        <v>137</v>
      </c>
      <c r="L36" s="228">
        <v>0.03</v>
      </c>
      <c r="M36" s="230">
        <v>296.2</v>
      </c>
      <c r="N36" s="228">
        <f t="shared" si="6"/>
        <v>3874.7</v>
      </c>
      <c r="O36" s="228">
        <f t="shared" si="7"/>
        <v>8.89</v>
      </c>
      <c r="P36" s="229">
        <f t="shared" si="8"/>
        <v>0.002484</v>
      </c>
      <c r="Q36" s="208">
        <v>83</v>
      </c>
      <c r="R36" s="208">
        <v>131.44</v>
      </c>
      <c r="S36" s="216">
        <f t="shared" si="9"/>
        <v>54</v>
      </c>
      <c r="T36" s="354"/>
      <c r="U36" s="234">
        <f t="shared" si="10"/>
        <v>314.25</v>
      </c>
      <c r="V36" s="271">
        <f t="shared" si="11"/>
        <v>5.82</v>
      </c>
      <c r="W36" s="235"/>
      <c r="X36" s="240" t="s">
        <v>39</v>
      </c>
      <c r="Y36" s="237">
        <v>14.49</v>
      </c>
      <c r="Z36" s="238">
        <f t="shared" si="12"/>
        <v>6586.86</v>
      </c>
      <c r="AA36" s="239">
        <f t="shared" si="13"/>
        <v>30.568</v>
      </c>
      <c r="AB36" s="239">
        <f t="shared" si="14"/>
        <v>0</v>
      </c>
      <c r="AC36" s="239">
        <v>30.568</v>
      </c>
      <c r="AD36" s="238">
        <v>1050.67</v>
      </c>
      <c r="AE36" s="227">
        <f t="shared" si="15"/>
        <v>32116.88</v>
      </c>
      <c r="AF36" s="227">
        <f t="shared" si="16"/>
        <v>38703.74</v>
      </c>
      <c r="AG36" s="243">
        <f t="shared" si="17"/>
        <v>85.14</v>
      </c>
      <c r="AH36" s="244">
        <f t="shared" si="18"/>
        <v>85.14</v>
      </c>
      <c r="AI36" s="247">
        <v>1590.78</v>
      </c>
      <c r="AJ36" s="248">
        <f t="shared" si="19"/>
        <v>0</v>
      </c>
      <c r="AK36" s="248">
        <f t="shared" si="20"/>
        <v>0</v>
      </c>
      <c r="AL36" s="249">
        <f t="shared" si="21"/>
        <v>0</v>
      </c>
      <c r="AM36" s="230" t="e">
        <f t="shared" si="22"/>
        <v>#DIV/0!</v>
      </c>
      <c r="AN36" s="231">
        <v>107.883</v>
      </c>
      <c r="AO36" s="250">
        <f t="shared" si="23"/>
        <v>107.883</v>
      </c>
      <c r="AP36" s="250">
        <f t="shared" si="24"/>
        <v>0</v>
      </c>
      <c r="AQ36" s="251">
        <v>100</v>
      </c>
      <c r="AR36" s="251">
        <f t="shared" si="25"/>
        <v>92.35554</v>
      </c>
      <c r="AS36" s="252">
        <f t="shared" si="26"/>
        <v>7.64446</v>
      </c>
      <c r="AT36" s="253">
        <f t="shared" si="27"/>
        <v>99.636</v>
      </c>
      <c r="AU36" s="253">
        <f t="shared" si="28"/>
        <v>8.247</v>
      </c>
      <c r="AV36" s="254">
        <f t="shared" si="29"/>
        <v>0.03015</v>
      </c>
      <c r="AW36" s="255">
        <f t="shared" si="30"/>
        <v>0.02784</v>
      </c>
      <c r="AX36" s="255">
        <f t="shared" si="31"/>
        <v>0.0023</v>
      </c>
      <c r="AY36" s="240" t="s">
        <v>39</v>
      </c>
      <c r="AZ36" s="256"/>
      <c r="BA36" s="248">
        <v>1050.67</v>
      </c>
      <c r="BB36" s="248">
        <f t="shared" si="32"/>
        <v>113349.43</v>
      </c>
      <c r="BC36" s="248">
        <f t="shared" si="0"/>
        <v>31.68</v>
      </c>
      <c r="BD36" s="250">
        <f t="shared" si="33"/>
        <v>138.451</v>
      </c>
      <c r="BE36" s="250"/>
      <c r="BF36" s="250">
        <f t="shared" si="34"/>
        <v>138.451</v>
      </c>
      <c r="BG36" s="250">
        <f t="shared" si="35"/>
        <v>107.892</v>
      </c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04"/>
      <c r="CX36" s="204"/>
      <c r="CY36" s="204"/>
      <c r="CZ36" s="204"/>
    </row>
    <row r="37" spans="1:104" s="203" customFormat="1" ht="15.75">
      <c r="A37" s="163">
        <v>29</v>
      </c>
      <c r="B37" s="220" t="s">
        <v>40</v>
      </c>
      <c r="C37" s="211">
        <v>4473.7</v>
      </c>
      <c r="D37" s="218"/>
      <c r="E37" s="218">
        <f t="shared" si="1"/>
        <v>4473.7</v>
      </c>
      <c r="F37" s="219">
        <f t="shared" si="2"/>
        <v>4473.7</v>
      </c>
      <c r="G37" s="343">
        <v>262.4</v>
      </c>
      <c r="H37" s="234">
        <f t="shared" si="3"/>
        <v>268.17</v>
      </c>
      <c r="I37" s="227">
        <f t="shared" si="4"/>
        <v>0</v>
      </c>
      <c r="J37" s="227">
        <f t="shared" si="5"/>
        <v>268.17</v>
      </c>
      <c r="K37" s="208">
        <v>203</v>
      </c>
      <c r="L37" s="228">
        <v>0.03</v>
      </c>
      <c r="M37" s="230">
        <v>423.6</v>
      </c>
      <c r="N37" s="228">
        <f t="shared" si="6"/>
        <v>4897.3</v>
      </c>
      <c r="O37" s="228">
        <f t="shared" si="7"/>
        <v>12.71</v>
      </c>
      <c r="P37" s="229">
        <f t="shared" si="8"/>
        <v>0.002841</v>
      </c>
      <c r="Q37" s="208">
        <v>116</v>
      </c>
      <c r="R37" s="208">
        <v>116.12</v>
      </c>
      <c r="S37" s="216">
        <f t="shared" si="9"/>
        <v>87</v>
      </c>
      <c r="T37" s="354"/>
      <c r="U37" s="234">
        <f t="shared" si="10"/>
        <v>139.34</v>
      </c>
      <c r="V37" s="271">
        <f t="shared" si="11"/>
        <v>1.6</v>
      </c>
      <c r="W37" s="235"/>
      <c r="X37" s="240" t="s">
        <v>40</v>
      </c>
      <c r="Y37" s="237">
        <v>14.49</v>
      </c>
      <c r="Z37" s="238">
        <f t="shared" si="12"/>
        <v>3885.78</v>
      </c>
      <c r="AA37" s="239">
        <f t="shared" si="13"/>
        <v>15.904</v>
      </c>
      <c r="AB37" s="239">
        <f t="shared" si="14"/>
        <v>0</v>
      </c>
      <c r="AC37" s="239">
        <v>15.904</v>
      </c>
      <c r="AD37" s="238">
        <v>1050.67</v>
      </c>
      <c r="AE37" s="227">
        <f t="shared" si="15"/>
        <v>16709.86</v>
      </c>
      <c r="AF37" s="227">
        <f t="shared" si="16"/>
        <v>20595.64</v>
      </c>
      <c r="AG37" s="243">
        <f t="shared" si="17"/>
        <v>76.8</v>
      </c>
      <c r="AH37" s="244">
        <f t="shared" si="18"/>
        <v>76.8</v>
      </c>
      <c r="AI37" s="247">
        <v>1590.78</v>
      </c>
      <c r="AJ37" s="248">
        <f t="shared" si="19"/>
        <v>0</v>
      </c>
      <c r="AK37" s="248">
        <f t="shared" si="20"/>
        <v>0</v>
      </c>
      <c r="AL37" s="249">
        <f t="shared" si="21"/>
        <v>0</v>
      </c>
      <c r="AM37" s="230" t="e">
        <f t="shared" si="22"/>
        <v>#DIV/0!</v>
      </c>
      <c r="AN37" s="231">
        <v>131.487</v>
      </c>
      <c r="AO37" s="250">
        <f t="shared" si="23"/>
        <v>131.487</v>
      </c>
      <c r="AP37" s="250">
        <f t="shared" si="24"/>
        <v>0</v>
      </c>
      <c r="AQ37" s="251">
        <v>100</v>
      </c>
      <c r="AR37" s="251">
        <f t="shared" si="25"/>
        <v>91.35034</v>
      </c>
      <c r="AS37" s="252">
        <f t="shared" si="26"/>
        <v>8.64966</v>
      </c>
      <c r="AT37" s="253">
        <f t="shared" si="27"/>
        <v>120.114</v>
      </c>
      <c r="AU37" s="253">
        <f t="shared" si="28"/>
        <v>11.373</v>
      </c>
      <c r="AV37" s="254">
        <f t="shared" si="29"/>
        <v>0.02939</v>
      </c>
      <c r="AW37" s="255">
        <f t="shared" si="30"/>
        <v>0.02685</v>
      </c>
      <c r="AX37" s="255">
        <f t="shared" si="31"/>
        <v>0.00254</v>
      </c>
      <c r="AY37" s="240" t="s">
        <v>40</v>
      </c>
      <c r="AZ37" s="256"/>
      <c r="BA37" s="248">
        <v>1050.67</v>
      </c>
      <c r="BB37" s="248">
        <f t="shared" si="32"/>
        <v>138149.45</v>
      </c>
      <c r="BC37" s="248">
        <f t="shared" si="0"/>
        <v>30.88</v>
      </c>
      <c r="BD37" s="250">
        <f t="shared" si="33"/>
        <v>147.391</v>
      </c>
      <c r="BE37" s="250"/>
      <c r="BF37" s="250">
        <f t="shared" si="34"/>
        <v>147.391</v>
      </c>
      <c r="BG37" s="250">
        <f t="shared" si="35"/>
        <v>131.482</v>
      </c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04"/>
      <c r="CX37" s="204"/>
      <c r="CY37" s="204"/>
      <c r="CZ37" s="204"/>
    </row>
    <row r="38" spans="1:104" s="203" customFormat="1" ht="15.75">
      <c r="A38" s="163">
        <v>30</v>
      </c>
      <c r="B38" s="220" t="s">
        <v>42</v>
      </c>
      <c r="C38" s="219">
        <v>5492.7</v>
      </c>
      <c r="D38" s="218"/>
      <c r="E38" s="218">
        <f t="shared" si="1"/>
        <v>5492.7</v>
      </c>
      <c r="F38" s="219">
        <f t="shared" si="2"/>
        <v>5492.7</v>
      </c>
      <c r="G38" s="343">
        <v>493.63</v>
      </c>
      <c r="H38" s="234">
        <f t="shared" si="3"/>
        <v>504.49</v>
      </c>
      <c r="I38" s="227">
        <f>P38*D38+T38</f>
        <v>0</v>
      </c>
      <c r="J38" s="227">
        <f t="shared" si="5"/>
        <v>504.49</v>
      </c>
      <c r="K38" s="207">
        <v>210</v>
      </c>
      <c r="L38" s="228">
        <v>0.03</v>
      </c>
      <c r="M38" s="230">
        <v>759</v>
      </c>
      <c r="N38" s="228">
        <f t="shared" si="6"/>
        <v>6251.7</v>
      </c>
      <c r="O38" s="228">
        <f t="shared" si="7"/>
        <v>22.77</v>
      </c>
      <c r="P38" s="229">
        <f t="shared" si="8"/>
        <v>0.004146</v>
      </c>
      <c r="Q38" s="207">
        <v>140</v>
      </c>
      <c r="R38" s="231">
        <v>226.58</v>
      </c>
      <c r="S38" s="216">
        <f t="shared" si="9"/>
        <v>70</v>
      </c>
      <c r="T38" s="354"/>
      <c r="U38" s="234">
        <f t="shared" si="10"/>
        <v>255.14</v>
      </c>
      <c r="V38" s="271">
        <f t="shared" si="11"/>
        <v>3.64</v>
      </c>
      <c r="W38" s="235"/>
      <c r="X38" s="240" t="s">
        <v>42</v>
      </c>
      <c r="Y38" s="237">
        <v>14.49</v>
      </c>
      <c r="Z38" s="238">
        <f t="shared" si="12"/>
        <v>7310.06</v>
      </c>
      <c r="AA38" s="239">
        <f t="shared" si="13"/>
        <v>30.295</v>
      </c>
      <c r="AB38" s="239">
        <f t="shared" si="14"/>
        <v>0</v>
      </c>
      <c r="AC38" s="239">
        <v>30.295</v>
      </c>
      <c r="AD38" s="238">
        <v>1050.67</v>
      </c>
      <c r="AE38" s="227">
        <f t="shared" si="15"/>
        <v>31830.05</v>
      </c>
      <c r="AF38" s="227">
        <f t="shared" si="16"/>
        <v>39140.11</v>
      </c>
      <c r="AG38" s="243">
        <f t="shared" si="17"/>
        <v>77.58</v>
      </c>
      <c r="AH38" s="244">
        <f t="shared" si="18"/>
        <v>77.58</v>
      </c>
      <c r="AI38" s="247">
        <v>1590.78</v>
      </c>
      <c r="AJ38" s="248">
        <f t="shared" si="19"/>
        <v>0</v>
      </c>
      <c r="AK38" s="248">
        <f t="shared" si="20"/>
        <v>0</v>
      </c>
      <c r="AL38" s="249">
        <f t="shared" si="21"/>
        <v>0</v>
      </c>
      <c r="AM38" s="230" t="e">
        <f t="shared" si="22"/>
        <v>#DIV/0!</v>
      </c>
      <c r="AN38" s="250">
        <v>186.786</v>
      </c>
      <c r="AO38" s="250">
        <f t="shared" si="23"/>
        <v>186.786</v>
      </c>
      <c r="AP38" s="250">
        <f t="shared" si="24"/>
        <v>0</v>
      </c>
      <c r="AQ38" s="251">
        <v>100</v>
      </c>
      <c r="AR38" s="251">
        <f t="shared" si="25"/>
        <v>87.8593</v>
      </c>
      <c r="AS38" s="252">
        <f t="shared" si="26"/>
        <v>12.1407</v>
      </c>
      <c r="AT38" s="253">
        <f t="shared" si="27"/>
        <v>164.109</v>
      </c>
      <c r="AU38" s="253">
        <f t="shared" si="28"/>
        <v>22.677</v>
      </c>
      <c r="AV38" s="254">
        <f t="shared" si="29"/>
        <v>0.03401</v>
      </c>
      <c r="AW38" s="255">
        <f t="shared" si="30"/>
        <v>0.02988</v>
      </c>
      <c r="AX38" s="255">
        <f t="shared" si="31"/>
        <v>0.00413</v>
      </c>
      <c r="AY38" s="240" t="s">
        <v>42</v>
      </c>
      <c r="AZ38" s="256"/>
      <c r="BA38" s="248">
        <v>1050.67</v>
      </c>
      <c r="BB38" s="248">
        <f t="shared" si="32"/>
        <v>196250.45</v>
      </c>
      <c r="BC38" s="248">
        <f t="shared" si="0"/>
        <v>35.73</v>
      </c>
      <c r="BD38" s="250">
        <f t="shared" si="33"/>
        <v>217.081</v>
      </c>
      <c r="BE38" s="250"/>
      <c r="BF38" s="250">
        <f t="shared" si="34"/>
        <v>217.081</v>
      </c>
      <c r="BG38" s="250">
        <f t="shared" si="35"/>
        <v>186.807</v>
      </c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04"/>
      <c r="CX38" s="204"/>
      <c r="CY38" s="204"/>
      <c r="CZ38" s="204"/>
    </row>
    <row r="39" spans="1:104" s="203" customFormat="1" ht="15.75">
      <c r="A39" s="163">
        <v>31</v>
      </c>
      <c r="B39" s="220" t="s">
        <v>43</v>
      </c>
      <c r="C39" s="211">
        <v>3226.1</v>
      </c>
      <c r="D39" s="218"/>
      <c r="E39" s="218">
        <f t="shared" si="1"/>
        <v>3226.1</v>
      </c>
      <c r="F39" s="219">
        <f t="shared" si="2"/>
        <v>3226.1</v>
      </c>
      <c r="G39" s="343">
        <v>305.7</v>
      </c>
      <c r="H39" s="234">
        <f t="shared" si="3"/>
        <v>312.43</v>
      </c>
      <c r="I39" s="227">
        <f t="shared" si="4"/>
        <v>0</v>
      </c>
      <c r="J39" s="227">
        <f t="shared" si="5"/>
        <v>312.43</v>
      </c>
      <c r="K39" s="208">
        <v>144</v>
      </c>
      <c r="L39" s="228">
        <v>0.03</v>
      </c>
      <c r="M39" s="230">
        <v>454.9</v>
      </c>
      <c r="N39" s="228">
        <f t="shared" si="6"/>
        <v>3681</v>
      </c>
      <c r="O39" s="228">
        <f t="shared" si="7"/>
        <v>13.65</v>
      </c>
      <c r="P39" s="229">
        <f t="shared" si="8"/>
        <v>0.004231</v>
      </c>
      <c r="Q39" s="208">
        <v>110</v>
      </c>
      <c r="R39" s="208">
        <v>161.61</v>
      </c>
      <c r="S39" s="216">
        <f t="shared" si="9"/>
        <v>34</v>
      </c>
      <c r="T39" s="354"/>
      <c r="U39" s="234">
        <f t="shared" si="10"/>
        <v>137.17</v>
      </c>
      <c r="V39" s="271">
        <f t="shared" si="11"/>
        <v>4.03</v>
      </c>
      <c r="W39" s="235"/>
      <c r="X39" s="240" t="s">
        <v>43</v>
      </c>
      <c r="Y39" s="237">
        <v>14.49</v>
      </c>
      <c r="Z39" s="238">
        <f t="shared" si="12"/>
        <v>4527.11</v>
      </c>
      <c r="AA39" s="239">
        <f t="shared" si="13"/>
        <v>18.617</v>
      </c>
      <c r="AB39" s="239">
        <f t="shared" si="14"/>
        <v>0</v>
      </c>
      <c r="AC39" s="239">
        <v>18.617</v>
      </c>
      <c r="AD39" s="238">
        <v>1050.67</v>
      </c>
      <c r="AE39" s="227">
        <f t="shared" si="15"/>
        <v>19560.32</v>
      </c>
      <c r="AF39" s="227">
        <f t="shared" si="16"/>
        <v>24087.43</v>
      </c>
      <c r="AG39" s="243">
        <f t="shared" si="17"/>
        <v>77.1</v>
      </c>
      <c r="AH39" s="244">
        <f t="shared" si="18"/>
        <v>77.1</v>
      </c>
      <c r="AI39" s="247">
        <v>1590.78</v>
      </c>
      <c r="AJ39" s="248">
        <f t="shared" si="19"/>
        <v>0</v>
      </c>
      <c r="AK39" s="248">
        <f t="shared" si="20"/>
        <v>0</v>
      </c>
      <c r="AL39" s="249">
        <f t="shared" si="21"/>
        <v>0</v>
      </c>
      <c r="AM39" s="230" t="e">
        <f t="shared" si="22"/>
        <v>#DIV/0!</v>
      </c>
      <c r="AN39" s="231">
        <v>107.411</v>
      </c>
      <c r="AO39" s="250">
        <f t="shared" si="23"/>
        <v>107.411</v>
      </c>
      <c r="AP39" s="250">
        <f t="shared" si="24"/>
        <v>0</v>
      </c>
      <c r="AQ39" s="251">
        <v>100</v>
      </c>
      <c r="AR39" s="251">
        <f t="shared" si="25"/>
        <v>87.64195</v>
      </c>
      <c r="AS39" s="252">
        <f t="shared" si="26"/>
        <v>12.35805</v>
      </c>
      <c r="AT39" s="253">
        <f t="shared" si="27"/>
        <v>94.137</v>
      </c>
      <c r="AU39" s="253">
        <f t="shared" si="28"/>
        <v>13.274</v>
      </c>
      <c r="AV39" s="254">
        <f t="shared" si="29"/>
        <v>0.03329</v>
      </c>
      <c r="AW39" s="255">
        <f t="shared" si="30"/>
        <v>0.02918</v>
      </c>
      <c r="AX39" s="255">
        <f t="shared" si="31"/>
        <v>0.00411</v>
      </c>
      <c r="AY39" s="240" t="s">
        <v>43</v>
      </c>
      <c r="AZ39" s="256"/>
      <c r="BA39" s="248">
        <v>1050.67</v>
      </c>
      <c r="BB39" s="248">
        <f t="shared" si="32"/>
        <v>112853.52</v>
      </c>
      <c r="BC39" s="248">
        <f t="shared" si="0"/>
        <v>34.98</v>
      </c>
      <c r="BD39" s="250">
        <f t="shared" si="33"/>
        <v>126.028</v>
      </c>
      <c r="BE39" s="250"/>
      <c r="BF39" s="250">
        <f t="shared" si="34"/>
        <v>126.028</v>
      </c>
      <c r="BG39" s="250">
        <f t="shared" si="35"/>
        <v>107.397</v>
      </c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04"/>
      <c r="CX39" s="204"/>
      <c r="CY39" s="204"/>
      <c r="CZ39" s="204"/>
    </row>
    <row r="40" spans="1:104" s="203" customFormat="1" ht="15.75">
      <c r="A40" s="163">
        <v>32</v>
      </c>
      <c r="B40" s="220" t="s">
        <v>44</v>
      </c>
      <c r="C40" s="211">
        <v>3271.4</v>
      </c>
      <c r="D40" s="218">
        <v>13.5</v>
      </c>
      <c r="E40" s="218">
        <f t="shared" si="1"/>
        <v>3284.9</v>
      </c>
      <c r="F40" s="219">
        <f t="shared" si="2"/>
        <v>3284.9</v>
      </c>
      <c r="G40" s="343">
        <v>286.95</v>
      </c>
      <c r="H40" s="234">
        <f t="shared" si="3"/>
        <v>293.26</v>
      </c>
      <c r="I40" s="227">
        <f t="shared" si="4"/>
        <v>0.23</v>
      </c>
      <c r="J40" s="227">
        <f t="shared" si="5"/>
        <v>293.03</v>
      </c>
      <c r="K40" s="208">
        <v>130</v>
      </c>
      <c r="L40" s="228">
        <v>0.03</v>
      </c>
      <c r="M40" s="230">
        <v>382.1</v>
      </c>
      <c r="N40" s="228">
        <f t="shared" si="6"/>
        <v>3667</v>
      </c>
      <c r="O40" s="228">
        <f t="shared" si="7"/>
        <v>11.46</v>
      </c>
      <c r="P40" s="229">
        <f t="shared" si="8"/>
        <v>0.003489</v>
      </c>
      <c r="Q40" s="208">
        <v>95</v>
      </c>
      <c r="R40" s="208">
        <v>123.46</v>
      </c>
      <c r="S40" s="216">
        <f t="shared" si="9"/>
        <v>35</v>
      </c>
      <c r="T40" s="354">
        <v>0.183</v>
      </c>
      <c r="U40" s="234">
        <f t="shared" si="10"/>
        <v>158.16</v>
      </c>
      <c r="V40" s="271">
        <f t="shared" si="11"/>
        <v>4.52</v>
      </c>
      <c r="W40" s="235"/>
      <c r="X40" s="240" t="s">
        <v>44</v>
      </c>
      <c r="Y40" s="237">
        <v>14.49</v>
      </c>
      <c r="Z40" s="238">
        <f t="shared" si="12"/>
        <v>4246</v>
      </c>
      <c r="AA40" s="239">
        <f t="shared" si="13"/>
        <v>17.531</v>
      </c>
      <c r="AB40" s="239">
        <f t="shared" si="14"/>
        <v>0.014</v>
      </c>
      <c r="AC40" s="239">
        <v>17.545</v>
      </c>
      <c r="AD40" s="238">
        <v>1050.67</v>
      </c>
      <c r="AE40" s="227">
        <f t="shared" si="15"/>
        <v>18419.3</v>
      </c>
      <c r="AF40" s="227">
        <f t="shared" si="16"/>
        <v>22665.3</v>
      </c>
      <c r="AG40" s="243">
        <f t="shared" si="17"/>
        <v>77.35</v>
      </c>
      <c r="AH40" s="244">
        <f t="shared" si="18"/>
        <v>77.35</v>
      </c>
      <c r="AI40" s="247">
        <v>1590.78</v>
      </c>
      <c r="AJ40" s="248">
        <f t="shared" si="19"/>
        <v>22.27</v>
      </c>
      <c r="AK40" s="248">
        <f t="shared" si="20"/>
        <v>3.33</v>
      </c>
      <c r="AL40" s="249">
        <f t="shared" si="21"/>
        <v>25.6</v>
      </c>
      <c r="AM40" s="230">
        <f t="shared" si="22"/>
        <v>111.3</v>
      </c>
      <c r="AN40" s="231">
        <v>115.454</v>
      </c>
      <c r="AO40" s="250">
        <f t="shared" si="23"/>
        <v>114.98</v>
      </c>
      <c r="AP40" s="250">
        <f t="shared" si="24"/>
        <v>0.474</v>
      </c>
      <c r="AQ40" s="251">
        <v>100</v>
      </c>
      <c r="AR40" s="251">
        <f t="shared" si="25"/>
        <v>89.58004</v>
      </c>
      <c r="AS40" s="252">
        <f t="shared" si="26"/>
        <v>10.41996</v>
      </c>
      <c r="AT40" s="253">
        <f t="shared" si="27"/>
        <v>103.424</v>
      </c>
      <c r="AU40" s="253">
        <f t="shared" si="28"/>
        <v>12.03</v>
      </c>
      <c r="AV40" s="254">
        <f t="shared" si="29"/>
        <v>0.03515</v>
      </c>
      <c r="AW40" s="255">
        <f t="shared" si="30"/>
        <v>0.03148</v>
      </c>
      <c r="AX40" s="255">
        <f t="shared" si="31"/>
        <v>0.00366</v>
      </c>
      <c r="AY40" s="240" t="s">
        <v>44</v>
      </c>
      <c r="AZ40" s="256"/>
      <c r="BA40" s="248">
        <v>1050.67</v>
      </c>
      <c r="BB40" s="248">
        <f t="shared" si="32"/>
        <v>120806.04</v>
      </c>
      <c r="BC40" s="248">
        <f t="shared" si="0"/>
        <v>36.93</v>
      </c>
      <c r="BD40" s="250">
        <f t="shared" si="33"/>
        <v>132.511</v>
      </c>
      <c r="BE40" s="250">
        <f>AP40+AB40</f>
        <v>0.488</v>
      </c>
      <c r="BF40" s="250">
        <f t="shared" si="34"/>
        <v>132.999</v>
      </c>
      <c r="BG40" s="250">
        <f t="shared" si="35"/>
        <v>114.99</v>
      </c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04"/>
      <c r="CX40" s="204"/>
      <c r="CY40" s="204"/>
      <c r="CZ40" s="204"/>
    </row>
    <row r="41" spans="1:104" s="203" customFormat="1" ht="15.75">
      <c r="A41" s="163">
        <v>33</v>
      </c>
      <c r="B41" s="220" t="s">
        <v>45</v>
      </c>
      <c r="C41" s="211">
        <v>3238.3</v>
      </c>
      <c r="D41" s="218">
        <v>18.8</v>
      </c>
      <c r="E41" s="218">
        <f t="shared" si="1"/>
        <v>3257.1</v>
      </c>
      <c r="F41" s="219">
        <f t="shared" si="2"/>
        <v>3257.1</v>
      </c>
      <c r="G41" s="343">
        <v>334.67</v>
      </c>
      <c r="H41" s="234">
        <f t="shared" si="3"/>
        <v>342.03</v>
      </c>
      <c r="I41" s="227">
        <f t="shared" si="4"/>
        <v>0.26</v>
      </c>
      <c r="J41" s="227">
        <f t="shared" si="5"/>
        <v>235.43</v>
      </c>
      <c r="K41" s="208">
        <v>122</v>
      </c>
      <c r="L41" s="228">
        <v>0.03</v>
      </c>
      <c r="M41" s="230">
        <v>448.7</v>
      </c>
      <c r="N41" s="228">
        <f t="shared" si="6"/>
        <v>3705.8</v>
      </c>
      <c r="O41" s="228">
        <f t="shared" si="7"/>
        <v>13.46</v>
      </c>
      <c r="P41" s="229">
        <f t="shared" si="8"/>
        <v>0.004133</v>
      </c>
      <c r="Q41" s="208">
        <v>119</v>
      </c>
      <c r="R41" s="208">
        <v>212.81</v>
      </c>
      <c r="S41" s="216">
        <f t="shared" si="9"/>
        <v>3</v>
      </c>
      <c r="T41" s="354">
        <v>0.183</v>
      </c>
      <c r="U41" s="234">
        <v>9.24</v>
      </c>
      <c r="V41" s="271">
        <f t="shared" si="11"/>
        <v>3.08</v>
      </c>
      <c r="W41" s="235"/>
      <c r="X41" s="240" t="s">
        <v>45</v>
      </c>
      <c r="Y41" s="237">
        <v>14.49</v>
      </c>
      <c r="Z41" s="238">
        <f t="shared" si="12"/>
        <v>3411.38</v>
      </c>
      <c r="AA41" s="239">
        <f t="shared" si="13"/>
        <v>14.073</v>
      </c>
      <c r="AB41" s="239">
        <f t="shared" si="14"/>
        <v>0.016</v>
      </c>
      <c r="AC41" s="239">
        <v>20.445</v>
      </c>
      <c r="AD41" s="238">
        <v>1050.67</v>
      </c>
      <c r="AE41" s="227">
        <f t="shared" si="15"/>
        <v>14786.08</v>
      </c>
      <c r="AF41" s="227">
        <f t="shared" si="16"/>
        <v>18197.46</v>
      </c>
      <c r="AG41" s="243">
        <f t="shared" si="17"/>
        <v>77.29</v>
      </c>
      <c r="AH41" s="244">
        <f t="shared" si="18"/>
        <v>77.29</v>
      </c>
      <c r="AI41" s="247">
        <v>1590.78</v>
      </c>
      <c r="AJ41" s="248">
        <f t="shared" si="19"/>
        <v>25.45</v>
      </c>
      <c r="AK41" s="248">
        <f t="shared" si="20"/>
        <v>3.77</v>
      </c>
      <c r="AL41" s="249">
        <f t="shared" si="21"/>
        <v>29.22</v>
      </c>
      <c r="AM41" s="230">
        <f t="shared" si="22"/>
        <v>112.38</v>
      </c>
      <c r="AN41" s="231">
        <v>116.633</v>
      </c>
      <c r="AO41" s="250">
        <f t="shared" si="23"/>
        <v>115.96</v>
      </c>
      <c r="AP41" s="250">
        <f t="shared" si="24"/>
        <v>0.673</v>
      </c>
      <c r="AQ41" s="251">
        <v>100</v>
      </c>
      <c r="AR41" s="251">
        <f t="shared" si="25"/>
        <v>87.89195</v>
      </c>
      <c r="AS41" s="252">
        <f t="shared" si="26"/>
        <v>12.10805</v>
      </c>
      <c r="AT41" s="253">
        <f t="shared" si="27"/>
        <v>102.511</v>
      </c>
      <c r="AU41" s="253">
        <f t="shared" si="28"/>
        <v>14.122</v>
      </c>
      <c r="AV41" s="254">
        <f t="shared" si="29"/>
        <v>0.03581</v>
      </c>
      <c r="AW41" s="255">
        <f t="shared" si="30"/>
        <v>0.03147</v>
      </c>
      <c r="AX41" s="255">
        <f t="shared" si="31"/>
        <v>0.00434</v>
      </c>
      <c r="AY41" s="240" t="s">
        <v>45</v>
      </c>
      <c r="AZ41" s="256"/>
      <c r="BA41" s="248">
        <v>1050.67</v>
      </c>
      <c r="BB41" s="248">
        <f t="shared" si="32"/>
        <v>121835.69</v>
      </c>
      <c r="BC41" s="248">
        <f t="shared" si="0"/>
        <v>37.62</v>
      </c>
      <c r="BD41" s="250">
        <f t="shared" si="33"/>
        <v>130.033</v>
      </c>
      <c r="BE41" s="250">
        <f>AP41+AB41</f>
        <v>0.689</v>
      </c>
      <c r="BF41" s="250">
        <f t="shared" si="34"/>
        <v>130.722</v>
      </c>
      <c r="BG41" s="250">
        <f t="shared" si="35"/>
        <v>115.964</v>
      </c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04"/>
      <c r="CX41" s="204"/>
      <c r="CY41" s="204"/>
      <c r="CZ41" s="204"/>
    </row>
    <row r="42" spans="1:104" s="203" customFormat="1" ht="15.75">
      <c r="A42" s="163">
        <v>34</v>
      </c>
      <c r="B42" s="220" t="s">
        <v>46</v>
      </c>
      <c r="C42" s="211">
        <v>3308.6</v>
      </c>
      <c r="D42" s="218">
        <v>19.3</v>
      </c>
      <c r="E42" s="218">
        <f t="shared" si="1"/>
        <v>3327.9</v>
      </c>
      <c r="F42" s="219">
        <f t="shared" si="2"/>
        <v>3327.9</v>
      </c>
      <c r="G42" s="343">
        <v>359.15</v>
      </c>
      <c r="H42" s="234">
        <f t="shared" si="3"/>
        <v>367.05</v>
      </c>
      <c r="I42" s="227">
        <f t="shared" si="4"/>
        <v>0.08</v>
      </c>
      <c r="J42" s="227">
        <f t="shared" si="5"/>
        <v>366.97</v>
      </c>
      <c r="K42" s="208">
        <v>145</v>
      </c>
      <c r="L42" s="228">
        <v>0.03</v>
      </c>
      <c r="M42" s="230">
        <v>448.7</v>
      </c>
      <c r="N42" s="228">
        <f t="shared" si="6"/>
        <v>3776.6</v>
      </c>
      <c r="O42" s="228">
        <f t="shared" si="7"/>
        <v>13.46</v>
      </c>
      <c r="P42" s="229">
        <f t="shared" si="8"/>
        <v>0.004045</v>
      </c>
      <c r="Q42" s="208">
        <v>67</v>
      </c>
      <c r="R42" s="208">
        <v>121.34</v>
      </c>
      <c r="S42" s="216">
        <f t="shared" si="9"/>
        <v>78</v>
      </c>
      <c r="T42" s="354">
        <v>0</v>
      </c>
      <c r="U42" s="234">
        <f t="shared" si="10"/>
        <v>232.25</v>
      </c>
      <c r="V42" s="271">
        <f t="shared" si="11"/>
        <v>2.98</v>
      </c>
      <c r="W42" s="235"/>
      <c r="X42" s="240" t="s">
        <v>46</v>
      </c>
      <c r="Y42" s="237">
        <v>14.49</v>
      </c>
      <c r="Z42" s="238">
        <f t="shared" si="12"/>
        <v>5317.4</v>
      </c>
      <c r="AA42" s="239">
        <f t="shared" si="13"/>
        <v>21.873</v>
      </c>
      <c r="AB42" s="239">
        <f t="shared" si="14"/>
        <v>0.005</v>
      </c>
      <c r="AC42" s="239">
        <v>21.878</v>
      </c>
      <c r="AD42" s="238">
        <v>1050.67</v>
      </c>
      <c r="AE42" s="227">
        <f t="shared" si="15"/>
        <v>22981.3</v>
      </c>
      <c r="AF42" s="227">
        <f t="shared" si="16"/>
        <v>28298.7</v>
      </c>
      <c r="AG42" s="243">
        <f t="shared" si="17"/>
        <v>77.12</v>
      </c>
      <c r="AH42" s="244">
        <f t="shared" si="18"/>
        <v>77.11</v>
      </c>
      <c r="AI42" s="247">
        <v>1590.78</v>
      </c>
      <c r="AJ42" s="248">
        <f t="shared" si="19"/>
        <v>7.95</v>
      </c>
      <c r="AK42" s="248">
        <f t="shared" si="20"/>
        <v>1.16</v>
      </c>
      <c r="AL42" s="249">
        <f t="shared" si="21"/>
        <v>9.11</v>
      </c>
      <c r="AM42" s="230">
        <f t="shared" si="22"/>
        <v>113.88</v>
      </c>
      <c r="AN42" s="231">
        <v>114.907</v>
      </c>
      <c r="AO42" s="250">
        <f>AN42-AP42</f>
        <v>114.241</v>
      </c>
      <c r="AP42" s="250">
        <f t="shared" si="24"/>
        <v>0.666</v>
      </c>
      <c r="AQ42" s="251">
        <v>100</v>
      </c>
      <c r="AR42" s="251">
        <f t="shared" si="25"/>
        <v>88.11894</v>
      </c>
      <c r="AS42" s="252">
        <f t="shared" si="26"/>
        <v>11.88106</v>
      </c>
      <c r="AT42" s="253">
        <f t="shared" si="27"/>
        <v>101.255</v>
      </c>
      <c r="AU42" s="253">
        <f t="shared" si="28"/>
        <v>13.652</v>
      </c>
      <c r="AV42" s="254">
        <f t="shared" si="29"/>
        <v>0.03453</v>
      </c>
      <c r="AW42" s="255">
        <f t="shared" si="30"/>
        <v>0.03043</v>
      </c>
      <c r="AX42" s="255">
        <f t="shared" si="31"/>
        <v>0.0041</v>
      </c>
      <c r="AY42" s="240" t="s">
        <v>46</v>
      </c>
      <c r="AZ42" s="256"/>
      <c r="BA42" s="248">
        <v>1050.67</v>
      </c>
      <c r="BB42" s="248">
        <f t="shared" si="32"/>
        <v>120029.59</v>
      </c>
      <c r="BC42" s="248">
        <f t="shared" si="0"/>
        <v>36.28</v>
      </c>
      <c r="BD42" s="250">
        <f t="shared" si="33"/>
        <v>136.114</v>
      </c>
      <c r="BE42" s="250">
        <f>AP42+AB42</f>
        <v>0.671</v>
      </c>
      <c r="BF42" s="250">
        <f t="shared" si="34"/>
        <v>136.785</v>
      </c>
      <c r="BG42" s="250">
        <f t="shared" si="35"/>
        <v>114.246</v>
      </c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04"/>
      <c r="CX42" s="204"/>
      <c r="CY42" s="204"/>
      <c r="CZ42" s="204"/>
    </row>
    <row r="43" spans="1:104" s="203" customFormat="1" ht="15.75">
      <c r="A43" s="163">
        <v>35</v>
      </c>
      <c r="B43" s="220" t="s">
        <v>47</v>
      </c>
      <c r="C43" s="215">
        <v>3305.1</v>
      </c>
      <c r="D43" s="218">
        <v>19.1</v>
      </c>
      <c r="E43" s="218">
        <f t="shared" si="1"/>
        <v>3324.2</v>
      </c>
      <c r="F43" s="219">
        <f t="shared" si="2"/>
        <v>3324.2</v>
      </c>
      <c r="G43" s="343">
        <v>345.72</v>
      </c>
      <c r="H43" s="234">
        <f t="shared" si="3"/>
        <v>353.33</v>
      </c>
      <c r="I43" s="227">
        <f t="shared" si="4"/>
        <v>1.08</v>
      </c>
      <c r="J43" s="227">
        <f t="shared" si="5"/>
        <v>352.26</v>
      </c>
      <c r="K43" s="208">
        <v>129</v>
      </c>
      <c r="L43" s="228">
        <v>0.03</v>
      </c>
      <c r="M43" s="230">
        <v>437</v>
      </c>
      <c r="N43" s="228">
        <f>F43+M43</f>
        <v>3761.2</v>
      </c>
      <c r="O43" s="228">
        <f t="shared" si="7"/>
        <v>13.11</v>
      </c>
      <c r="P43" s="229">
        <f t="shared" si="8"/>
        <v>0.003944</v>
      </c>
      <c r="Q43" s="208">
        <v>101</v>
      </c>
      <c r="R43" s="208">
        <v>140.37</v>
      </c>
      <c r="S43" s="216">
        <f t="shared" si="9"/>
        <v>28</v>
      </c>
      <c r="T43" s="354">
        <v>1</v>
      </c>
      <c r="U43" s="234">
        <f t="shared" si="10"/>
        <v>198.85</v>
      </c>
      <c r="V43" s="271">
        <f t="shared" si="11"/>
        <v>7.1</v>
      </c>
      <c r="W43" s="235"/>
      <c r="X43" s="240" t="s">
        <v>47</v>
      </c>
      <c r="Y43" s="237">
        <v>14.49</v>
      </c>
      <c r="Z43" s="238">
        <f t="shared" si="12"/>
        <v>5104.25</v>
      </c>
      <c r="AA43" s="239">
        <f>AC43*J43/H43</f>
        <v>21.028</v>
      </c>
      <c r="AB43" s="239">
        <f>AC43*I43/H43</f>
        <v>0.064</v>
      </c>
      <c r="AC43" s="239">
        <v>21.092</v>
      </c>
      <c r="AD43" s="238">
        <v>1050.67</v>
      </c>
      <c r="AE43" s="227">
        <f t="shared" si="15"/>
        <v>22093.49</v>
      </c>
      <c r="AF43" s="227">
        <f t="shared" si="16"/>
        <v>27197.74</v>
      </c>
      <c r="AG43" s="243">
        <f t="shared" si="17"/>
        <v>77.21</v>
      </c>
      <c r="AH43" s="244">
        <f t="shared" si="18"/>
        <v>77.21</v>
      </c>
      <c r="AI43" s="247">
        <v>1590.78</v>
      </c>
      <c r="AJ43" s="248">
        <f t="shared" si="19"/>
        <v>101.81</v>
      </c>
      <c r="AK43" s="248">
        <f t="shared" si="20"/>
        <v>15.65</v>
      </c>
      <c r="AL43" s="249">
        <f t="shared" si="21"/>
        <v>117.46</v>
      </c>
      <c r="AM43" s="230">
        <f t="shared" si="22"/>
        <v>108.76</v>
      </c>
      <c r="AN43" s="231">
        <v>107.207</v>
      </c>
      <c r="AO43" s="250">
        <f t="shared" si="23"/>
        <v>106.591</v>
      </c>
      <c r="AP43" s="250">
        <f t="shared" si="24"/>
        <v>0.616</v>
      </c>
      <c r="AQ43" s="251">
        <v>100</v>
      </c>
      <c r="AR43" s="251">
        <f t="shared" si="25"/>
        <v>88.38137</v>
      </c>
      <c r="AS43" s="252">
        <f t="shared" si="26"/>
        <v>11.61863</v>
      </c>
      <c r="AT43" s="253">
        <f t="shared" si="27"/>
        <v>94.751</v>
      </c>
      <c r="AU43" s="253">
        <f t="shared" si="28"/>
        <v>12.456</v>
      </c>
      <c r="AV43" s="254">
        <f t="shared" si="29"/>
        <v>0.03225</v>
      </c>
      <c r="AW43" s="255">
        <f t="shared" si="30"/>
        <v>0.0285</v>
      </c>
      <c r="AX43" s="255">
        <f t="shared" si="31"/>
        <v>0.00375</v>
      </c>
      <c r="AY43" s="240" t="s">
        <v>47</v>
      </c>
      <c r="AZ43" s="256"/>
      <c r="BA43" s="248">
        <v>1050.67</v>
      </c>
      <c r="BB43" s="248">
        <f t="shared" si="32"/>
        <v>111991.97</v>
      </c>
      <c r="BC43" s="248">
        <f t="shared" si="0"/>
        <v>33.88</v>
      </c>
      <c r="BD43" s="250">
        <f t="shared" si="33"/>
        <v>127.619</v>
      </c>
      <c r="BE43" s="250">
        <f>AP43+AB43</f>
        <v>0.68</v>
      </c>
      <c r="BF43" s="250">
        <f t="shared" si="34"/>
        <v>128.299</v>
      </c>
      <c r="BG43" s="250">
        <f t="shared" si="35"/>
        <v>106.589</v>
      </c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04"/>
      <c r="CX43" s="204"/>
      <c r="CY43" s="204"/>
      <c r="CZ43" s="204"/>
    </row>
    <row r="44" spans="1:104" s="203" customFormat="1" ht="15.75">
      <c r="A44" s="163">
        <v>36</v>
      </c>
      <c r="B44" s="220" t="s">
        <v>48</v>
      </c>
      <c r="C44" s="211">
        <v>2706.5</v>
      </c>
      <c r="D44" s="218"/>
      <c r="E44" s="218">
        <f t="shared" si="1"/>
        <v>2706.5</v>
      </c>
      <c r="F44" s="219">
        <f t="shared" si="2"/>
        <v>2706.5</v>
      </c>
      <c r="G44" s="343">
        <v>394.29</v>
      </c>
      <c r="H44" s="234">
        <f t="shared" si="3"/>
        <v>402.96</v>
      </c>
      <c r="I44" s="227">
        <f t="shared" si="4"/>
        <v>0</v>
      </c>
      <c r="J44" s="227">
        <f t="shared" si="5"/>
        <v>402.96</v>
      </c>
      <c r="K44" s="208">
        <v>99</v>
      </c>
      <c r="L44" s="228">
        <v>0.03</v>
      </c>
      <c r="M44" s="230">
        <v>329.5</v>
      </c>
      <c r="N44" s="228">
        <f t="shared" si="6"/>
        <v>3036</v>
      </c>
      <c r="O44" s="228">
        <f t="shared" si="7"/>
        <v>9.89</v>
      </c>
      <c r="P44" s="229">
        <f t="shared" si="8"/>
        <v>0.003654</v>
      </c>
      <c r="Q44" s="208">
        <v>60</v>
      </c>
      <c r="R44" s="208">
        <v>87.7</v>
      </c>
      <c r="S44" s="216">
        <f t="shared" si="9"/>
        <v>39</v>
      </c>
      <c r="T44" s="354"/>
      <c r="U44" s="234">
        <f t="shared" si="10"/>
        <v>305.37</v>
      </c>
      <c r="V44" s="271">
        <f t="shared" si="11"/>
        <v>7.83</v>
      </c>
      <c r="W44" s="235"/>
      <c r="X44" s="240" t="s">
        <v>48</v>
      </c>
      <c r="Y44" s="237">
        <v>14.49</v>
      </c>
      <c r="Z44" s="238">
        <f t="shared" si="12"/>
        <v>5838.89</v>
      </c>
      <c r="AA44" s="239">
        <f t="shared" si="13"/>
        <v>24.024</v>
      </c>
      <c r="AB44" s="239">
        <f t="shared" si="14"/>
        <v>0</v>
      </c>
      <c r="AC44" s="239">
        <v>24.024</v>
      </c>
      <c r="AD44" s="238">
        <v>1050.67</v>
      </c>
      <c r="AE44" s="227">
        <f t="shared" si="15"/>
        <v>25241.3</v>
      </c>
      <c r="AF44" s="227">
        <f t="shared" si="16"/>
        <v>31080.19</v>
      </c>
      <c r="AG44" s="243">
        <f t="shared" si="17"/>
        <v>77.13</v>
      </c>
      <c r="AH44" s="244">
        <f t="shared" si="18"/>
        <v>77.13</v>
      </c>
      <c r="AI44" s="247">
        <v>1590.78</v>
      </c>
      <c r="AJ44" s="248">
        <f t="shared" si="19"/>
        <v>0</v>
      </c>
      <c r="AK44" s="248">
        <f t="shared" si="20"/>
        <v>0</v>
      </c>
      <c r="AL44" s="249">
        <f t="shared" si="21"/>
        <v>0</v>
      </c>
      <c r="AM44" s="230" t="e">
        <f t="shared" si="22"/>
        <v>#DIV/0!</v>
      </c>
      <c r="AN44" s="231">
        <v>81.548</v>
      </c>
      <c r="AO44" s="250">
        <f t="shared" si="23"/>
        <v>81.548</v>
      </c>
      <c r="AP44" s="250">
        <f t="shared" si="24"/>
        <v>0</v>
      </c>
      <c r="AQ44" s="251">
        <v>100</v>
      </c>
      <c r="AR44" s="251">
        <f t="shared" si="25"/>
        <v>89.1469</v>
      </c>
      <c r="AS44" s="252">
        <f t="shared" si="26"/>
        <v>10.8531</v>
      </c>
      <c r="AT44" s="253">
        <f t="shared" si="27"/>
        <v>72.698</v>
      </c>
      <c r="AU44" s="253">
        <f t="shared" si="28"/>
        <v>8.85</v>
      </c>
      <c r="AV44" s="254">
        <f t="shared" si="29"/>
        <v>0.03013</v>
      </c>
      <c r="AW44" s="255">
        <f t="shared" si="30"/>
        <v>0.02686</v>
      </c>
      <c r="AX44" s="255">
        <f t="shared" si="31"/>
        <v>0.00327</v>
      </c>
      <c r="AY44" s="240" t="s">
        <v>48</v>
      </c>
      <c r="AZ44" s="256"/>
      <c r="BA44" s="248">
        <v>1050.67</v>
      </c>
      <c r="BB44" s="248">
        <f t="shared" si="32"/>
        <v>85680.04</v>
      </c>
      <c r="BC44" s="248">
        <f t="shared" si="0"/>
        <v>31.66</v>
      </c>
      <c r="BD44" s="250">
        <f t="shared" si="33"/>
        <v>105.572</v>
      </c>
      <c r="BE44" s="250"/>
      <c r="BF44" s="250">
        <f t="shared" si="34"/>
        <v>105.572</v>
      </c>
      <c r="BG44" s="250">
        <f t="shared" si="35"/>
        <v>81.547</v>
      </c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04"/>
      <c r="CX44" s="204"/>
      <c r="CY44" s="204"/>
      <c r="CZ44" s="204"/>
    </row>
    <row r="45" spans="1:104" s="203" customFormat="1" ht="15.75">
      <c r="A45" s="163">
        <v>37</v>
      </c>
      <c r="B45" s="220" t="s">
        <v>49</v>
      </c>
      <c r="C45" s="211">
        <v>2774.8</v>
      </c>
      <c r="D45" s="218"/>
      <c r="E45" s="218">
        <f t="shared" si="1"/>
        <v>2774.8</v>
      </c>
      <c r="F45" s="219">
        <f t="shared" si="2"/>
        <v>2774.8</v>
      </c>
      <c r="G45" s="343">
        <v>257.23</v>
      </c>
      <c r="H45" s="234">
        <f t="shared" si="3"/>
        <v>262.89</v>
      </c>
      <c r="I45" s="227">
        <f t="shared" si="4"/>
        <v>0</v>
      </c>
      <c r="J45" s="227">
        <f t="shared" si="5"/>
        <v>262.89</v>
      </c>
      <c r="K45" s="208">
        <v>118</v>
      </c>
      <c r="L45" s="228">
        <v>0.03</v>
      </c>
      <c r="M45" s="230">
        <v>325.3</v>
      </c>
      <c r="N45" s="228">
        <f t="shared" si="6"/>
        <v>3100.1</v>
      </c>
      <c r="O45" s="228">
        <f t="shared" si="7"/>
        <v>9.76</v>
      </c>
      <c r="P45" s="229">
        <f t="shared" si="8"/>
        <v>0.003517</v>
      </c>
      <c r="Q45" s="208">
        <v>93</v>
      </c>
      <c r="R45" s="208">
        <v>106.74</v>
      </c>
      <c r="S45" s="216">
        <f t="shared" si="9"/>
        <v>25</v>
      </c>
      <c r="T45" s="354"/>
      <c r="U45" s="234">
        <f t="shared" si="10"/>
        <v>146.39</v>
      </c>
      <c r="V45" s="271">
        <f t="shared" si="11"/>
        <v>5.86</v>
      </c>
      <c r="W45" s="235"/>
      <c r="X45" s="240" t="s">
        <v>49</v>
      </c>
      <c r="Y45" s="237">
        <v>14.49</v>
      </c>
      <c r="Z45" s="238">
        <f t="shared" si="12"/>
        <v>3809.28</v>
      </c>
      <c r="AA45" s="239">
        <f t="shared" si="13"/>
        <v>15.787</v>
      </c>
      <c r="AB45" s="239">
        <v>0</v>
      </c>
      <c r="AC45" s="239">
        <v>15.787</v>
      </c>
      <c r="AD45" s="238">
        <v>1050.67</v>
      </c>
      <c r="AE45" s="227">
        <f t="shared" si="15"/>
        <v>16586.93</v>
      </c>
      <c r="AF45" s="227">
        <f t="shared" si="16"/>
        <v>20396.21</v>
      </c>
      <c r="AG45" s="243">
        <f t="shared" si="17"/>
        <v>77.58</v>
      </c>
      <c r="AH45" s="244">
        <f t="shared" si="18"/>
        <v>77.58</v>
      </c>
      <c r="AI45" s="247">
        <v>1590.78</v>
      </c>
      <c r="AJ45" s="248">
        <f t="shared" si="19"/>
        <v>0</v>
      </c>
      <c r="AK45" s="248">
        <f t="shared" si="20"/>
        <v>0</v>
      </c>
      <c r="AL45" s="249">
        <f t="shared" si="21"/>
        <v>0</v>
      </c>
      <c r="AM45" s="230" t="e">
        <f t="shared" si="22"/>
        <v>#DIV/0!</v>
      </c>
      <c r="AN45" s="231">
        <v>88.123</v>
      </c>
      <c r="AO45" s="250">
        <f t="shared" si="23"/>
        <v>88.123</v>
      </c>
      <c r="AP45" s="250">
        <f t="shared" si="24"/>
        <v>0</v>
      </c>
      <c r="AQ45" s="251">
        <v>100</v>
      </c>
      <c r="AR45" s="251">
        <f t="shared" si="25"/>
        <v>89.50679</v>
      </c>
      <c r="AS45" s="252">
        <f t="shared" si="26"/>
        <v>10.49321</v>
      </c>
      <c r="AT45" s="253">
        <f t="shared" si="27"/>
        <v>78.876</v>
      </c>
      <c r="AU45" s="253">
        <f t="shared" si="28"/>
        <v>9.247</v>
      </c>
      <c r="AV45" s="254">
        <f t="shared" si="29"/>
        <v>0.03176</v>
      </c>
      <c r="AW45" s="255">
        <f t="shared" si="30"/>
        <v>0.02843</v>
      </c>
      <c r="AX45" s="255">
        <f t="shared" si="31"/>
        <v>0.00333</v>
      </c>
      <c r="AY45" s="240" t="s">
        <v>49</v>
      </c>
      <c r="AZ45" s="256"/>
      <c r="BA45" s="248">
        <v>1050.67</v>
      </c>
      <c r="BB45" s="248">
        <f t="shared" si="32"/>
        <v>92588.19</v>
      </c>
      <c r="BC45" s="248">
        <f t="shared" si="0"/>
        <v>33.37</v>
      </c>
      <c r="BD45" s="250">
        <f t="shared" si="33"/>
        <v>103.91</v>
      </c>
      <c r="BE45" s="250"/>
      <c r="BF45" s="250">
        <f t="shared" si="34"/>
        <v>103.91</v>
      </c>
      <c r="BG45" s="250">
        <f t="shared" si="35"/>
        <v>88.128</v>
      </c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04"/>
      <c r="CX45" s="204"/>
      <c r="CY45" s="204"/>
      <c r="CZ45" s="204"/>
    </row>
    <row r="46" spans="1:104" s="203" customFormat="1" ht="15.75">
      <c r="A46" s="163">
        <v>38</v>
      </c>
      <c r="B46" s="221" t="s">
        <v>50</v>
      </c>
      <c r="C46" s="211">
        <v>3043.4</v>
      </c>
      <c r="D46" s="218">
        <v>140.1</v>
      </c>
      <c r="E46" s="218">
        <f t="shared" si="1"/>
        <v>3183.5</v>
      </c>
      <c r="F46" s="219">
        <f t="shared" si="2"/>
        <v>3183.5</v>
      </c>
      <c r="G46" s="343">
        <v>278.09</v>
      </c>
      <c r="H46" s="234">
        <f t="shared" si="3"/>
        <v>284.21</v>
      </c>
      <c r="I46" s="227">
        <f t="shared" si="4"/>
        <v>1.42</v>
      </c>
      <c r="J46" s="227">
        <f t="shared" si="5"/>
        <v>282.79</v>
      </c>
      <c r="K46" s="208">
        <v>143</v>
      </c>
      <c r="L46" s="228">
        <v>0.03</v>
      </c>
      <c r="M46" s="230">
        <v>244.4</v>
      </c>
      <c r="N46" s="228">
        <f t="shared" si="6"/>
        <v>3427.9</v>
      </c>
      <c r="O46" s="228">
        <f t="shared" si="7"/>
        <v>7.33</v>
      </c>
      <c r="P46" s="229">
        <f t="shared" si="8"/>
        <v>0.002302</v>
      </c>
      <c r="Q46" s="208">
        <v>71</v>
      </c>
      <c r="R46" s="208">
        <v>61.33</v>
      </c>
      <c r="S46" s="216">
        <f t="shared" si="9"/>
        <v>72</v>
      </c>
      <c r="T46" s="354">
        <v>1.099</v>
      </c>
      <c r="U46" s="234">
        <f t="shared" si="10"/>
        <v>214.45</v>
      </c>
      <c r="V46" s="271">
        <f t="shared" si="11"/>
        <v>2.98</v>
      </c>
      <c r="W46" s="235"/>
      <c r="X46" s="241" t="s">
        <v>50</v>
      </c>
      <c r="Y46" s="237">
        <v>14.49</v>
      </c>
      <c r="Z46" s="238">
        <f t="shared" si="12"/>
        <v>4097.63</v>
      </c>
      <c r="AA46" s="239">
        <f t="shared" si="13"/>
        <v>18.606</v>
      </c>
      <c r="AB46" s="239">
        <f t="shared" si="14"/>
        <v>0.093</v>
      </c>
      <c r="AC46" s="239">
        <v>18.699</v>
      </c>
      <c r="AD46" s="238">
        <v>1050.67</v>
      </c>
      <c r="AE46" s="227">
        <f t="shared" si="15"/>
        <v>19548.77</v>
      </c>
      <c r="AF46" s="227">
        <f t="shared" si="16"/>
        <v>23646.4</v>
      </c>
      <c r="AG46" s="243">
        <f t="shared" si="17"/>
        <v>83.62</v>
      </c>
      <c r="AH46" s="244">
        <f t="shared" si="18"/>
        <v>83.62</v>
      </c>
      <c r="AI46" s="247">
        <v>1590.78</v>
      </c>
      <c r="AJ46" s="248">
        <f t="shared" si="19"/>
        <v>147.94</v>
      </c>
      <c r="AK46" s="248">
        <f t="shared" si="20"/>
        <v>20.58</v>
      </c>
      <c r="AL46" s="249">
        <f t="shared" si="21"/>
        <v>168.52</v>
      </c>
      <c r="AM46" s="230">
        <f t="shared" si="22"/>
        <v>118.68</v>
      </c>
      <c r="AN46" s="231">
        <v>110.162</v>
      </c>
      <c r="AO46" s="250">
        <f t="shared" si="23"/>
        <v>105.313</v>
      </c>
      <c r="AP46" s="250">
        <f t="shared" si="24"/>
        <v>4.849</v>
      </c>
      <c r="AQ46" s="251">
        <v>100</v>
      </c>
      <c r="AR46" s="251">
        <f t="shared" si="25"/>
        <v>92.87027</v>
      </c>
      <c r="AS46" s="252">
        <f t="shared" si="26"/>
        <v>7.12973</v>
      </c>
      <c r="AT46" s="253">
        <f t="shared" si="27"/>
        <v>102.308</v>
      </c>
      <c r="AU46" s="253">
        <f t="shared" si="28"/>
        <v>7.854</v>
      </c>
      <c r="AV46" s="254">
        <f t="shared" si="29"/>
        <v>0.0346</v>
      </c>
      <c r="AW46" s="255">
        <f t="shared" si="30"/>
        <v>0.03214</v>
      </c>
      <c r="AX46" s="255">
        <f t="shared" si="31"/>
        <v>0.00247</v>
      </c>
      <c r="AY46" s="241" t="s">
        <v>50</v>
      </c>
      <c r="AZ46" s="256"/>
      <c r="BA46" s="248">
        <v>1050.67</v>
      </c>
      <c r="BB46" s="248">
        <f t="shared" si="32"/>
        <v>110649.21</v>
      </c>
      <c r="BC46" s="248">
        <f t="shared" si="0"/>
        <v>36.36</v>
      </c>
      <c r="BD46" s="250">
        <f t="shared" si="33"/>
        <v>123.919</v>
      </c>
      <c r="BE46" s="250">
        <f>AP46+AB46</f>
        <v>4.942</v>
      </c>
      <c r="BF46" s="250">
        <f t="shared" si="34"/>
        <v>128.861</v>
      </c>
      <c r="BG46" s="250">
        <f t="shared" si="35"/>
        <v>105.302</v>
      </c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04"/>
      <c r="CX46" s="204"/>
      <c r="CY46" s="204"/>
      <c r="CZ46" s="204"/>
    </row>
    <row r="47" spans="1:104" s="203" customFormat="1" ht="15.75">
      <c r="A47" s="265">
        <v>39</v>
      </c>
      <c r="B47" s="221" t="s">
        <v>51</v>
      </c>
      <c r="C47" s="211">
        <v>3027.8</v>
      </c>
      <c r="D47" s="218">
        <v>142.6</v>
      </c>
      <c r="E47" s="218">
        <f t="shared" si="1"/>
        <v>3170.4</v>
      </c>
      <c r="F47" s="219">
        <f t="shared" si="2"/>
        <v>3170.4</v>
      </c>
      <c r="G47" s="343">
        <v>435.79</v>
      </c>
      <c r="H47" s="234">
        <f t="shared" si="3"/>
        <v>445.38</v>
      </c>
      <c r="I47" s="227">
        <f t="shared" si="4"/>
        <v>1.41</v>
      </c>
      <c r="J47" s="227">
        <f t="shared" si="5"/>
        <v>443.98</v>
      </c>
      <c r="K47" s="208">
        <v>117</v>
      </c>
      <c r="L47" s="228">
        <v>0.03</v>
      </c>
      <c r="M47" s="230">
        <v>232.5</v>
      </c>
      <c r="N47" s="228">
        <f t="shared" si="6"/>
        <v>3402.9</v>
      </c>
      <c r="O47" s="228">
        <f t="shared" si="7"/>
        <v>6.98</v>
      </c>
      <c r="P47" s="229">
        <f t="shared" si="8"/>
        <v>0.002202</v>
      </c>
      <c r="Q47" s="208">
        <v>88</v>
      </c>
      <c r="R47" s="208">
        <v>118.27</v>
      </c>
      <c r="S47" s="216">
        <f t="shared" si="9"/>
        <v>29</v>
      </c>
      <c r="T47" s="354">
        <v>1.092</v>
      </c>
      <c r="U47" s="234">
        <f t="shared" si="10"/>
        <v>319.04</v>
      </c>
      <c r="V47" s="271">
        <f t="shared" si="11"/>
        <v>11</v>
      </c>
      <c r="W47" s="235"/>
      <c r="X47" s="241" t="s">
        <v>51</v>
      </c>
      <c r="Y47" s="237">
        <v>14.49</v>
      </c>
      <c r="Z47" s="238">
        <f t="shared" si="12"/>
        <v>6433.27</v>
      </c>
      <c r="AA47" s="239">
        <f t="shared" si="13"/>
        <v>26.138</v>
      </c>
      <c r="AB47" s="239">
        <f t="shared" si="14"/>
        <v>0.083</v>
      </c>
      <c r="AC47" s="239">
        <v>26.22</v>
      </c>
      <c r="AD47" s="238">
        <v>1050.67</v>
      </c>
      <c r="AE47" s="227">
        <f t="shared" si="15"/>
        <v>27462.41</v>
      </c>
      <c r="AF47" s="227">
        <f t="shared" si="16"/>
        <v>33895.68</v>
      </c>
      <c r="AG47" s="243">
        <f t="shared" si="17"/>
        <v>76.34</v>
      </c>
      <c r="AH47" s="244">
        <f t="shared" si="18"/>
        <v>76.35</v>
      </c>
      <c r="AI47" s="247">
        <v>1590.78</v>
      </c>
      <c r="AJ47" s="248">
        <f t="shared" si="19"/>
        <v>132.03</v>
      </c>
      <c r="AK47" s="248">
        <f t="shared" si="20"/>
        <v>20.43</v>
      </c>
      <c r="AL47" s="249">
        <f t="shared" si="21"/>
        <v>152.46</v>
      </c>
      <c r="AM47" s="230">
        <f t="shared" si="22"/>
        <v>108.13</v>
      </c>
      <c r="AN47" s="231">
        <v>103.964</v>
      </c>
      <c r="AO47" s="250">
        <f t="shared" si="23"/>
        <v>99.288</v>
      </c>
      <c r="AP47" s="250">
        <f t="shared" si="24"/>
        <v>4.676</v>
      </c>
      <c r="AQ47" s="251">
        <v>100</v>
      </c>
      <c r="AR47" s="251">
        <f t="shared" si="25"/>
        <v>93.16759</v>
      </c>
      <c r="AS47" s="252">
        <f t="shared" si="26"/>
        <v>6.83241</v>
      </c>
      <c r="AT47" s="253">
        <f t="shared" si="27"/>
        <v>96.861</v>
      </c>
      <c r="AU47" s="253">
        <f t="shared" si="28"/>
        <v>7.103</v>
      </c>
      <c r="AV47" s="254">
        <f t="shared" si="29"/>
        <v>0.03279</v>
      </c>
      <c r="AW47" s="255">
        <f t="shared" si="30"/>
        <v>0.03055</v>
      </c>
      <c r="AX47" s="255">
        <f t="shared" si="31"/>
        <v>0.00224</v>
      </c>
      <c r="AY47" s="241" t="s">
        <v>51</v>
      </c>
      <c r="AZ47" s="256"/>
      <c r="BA47" s="248">
        <v>1050.67</v>
      </c>
      <c r="BB47" s="248">
        <f t="shared" si="32"/>
        <v>104318.92</v>
      </c>
      <c r="BC47" s="248">
        <f t="shared" si="0"/>
        <v>34.45</v>
      </c>
      <c r="BD47" s="250">
        <f t="shared" si="33"/>
        <v>125.426</v>
      </c>
      <c r="BE47" s="250">
        <f>AP47+AB47</f>
        <v>4.759</v>
      </c>
      <c r="BF47" s="250">
        <f t="shared" si="34"/>
        <v>130.185</v>
      </c>
      <c r="BG47" s="250">
        <f t="shared" si="35"/>
        <v>99.282</v>
      </c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04"/>
      <c r="CX47" s="204"/>
      <c r="CY47" s="204"/>
      <c r="CZ47" s="204"/>
    </row>
    <row r="48" spans="1:104" s="203" customFormat="1" ht="15.75">
      <c r="A48" s="265">
        <v>40</v>
      </c>
      <c r="B48" s="220" t="s">
        <v>52</v>
      </c>
      <c r="C48" s="211">
        <v>2506.7</v>
      </c>
      <c r="D48" s="218">
        <v>232.5</v>
      </c>
      <c r="E48" s="218">
        <f t="shared" si="1"/>
        <v>2739.2</v>
      </c>
      <c r="F48" s="219">
        <f t="shared" si="2"/>
        <v>2739.2</v>
      </c>
      <c r="G48" s="343">
        <v>401.84</v>
      </c>
      <c r="H48" s="234">
        <f t="shared" si="3"/>
        <v>410.68</v>
      </c>
      <c r="I48" s="227">
        <f t="shared" si="4"/>
        <v>3.3</v>
      </c>
      <c r="J48" s="227">
        <f t="shared" si="5"/>
        <v>407.38</v>
      </c>
      <c r="K48" s="208">
        <v>105</v>
      </c>
      <c r="L48" s="228">
        <v>0.03</v>
      </c>
      <c r="M48" s="230">
        <v>197.5</v>
      </c>
      <c r="N48" s="228">
        <f t="shared" si="6"/>
        <v>2936.7</v>
      </c>
      <c r="O48" s="228">
        <f t="shared" si="7"/>
        <v>5.93</v>
      </c>
      <c r="P48" s="229">
        <f t="shared" si="8"/>
        <v>0.002165</v>
      </c>
      <c r="Q48" s="208">
        <v>64</v>
      </c>
      <c r="R48" s="208">
        <v>34.16</v>
      </c>
      <c r="S48" s="216">
        <f t="shared" si="9"/>
        <v>41</v>
      </c>
      <c r="T48" s="355">
        <v>2.8</v>
      </c>
      <c r="U48" s="234">
        <f t="shared" si="10"/>
        <v>367.79</v>
      </c>
      <c r="V48" s="271">
        <f t="shared" si="11"/>
        <v>8.97</v>
      </c>
      <c r="W48" s="235"/>
      <c r="X48" s="240" t="s">
        <v>52</v>
      </c>
      <c r="Y48" s="237">
        <v>14.49</v>
      </c>
      <c r="Z48" s="238">
        <f t="shared" si="12"/>
        <v>5902.94</v>
      </c>
      <c r="AA48" s="239">
        <f t="shared" si="13"/>
        <v>23.661</v>
      </c>
      <c r="AB48" s="239">
        <f t="shared" si="14"/>
        <v>0.192</v>
      </c>
      <c r="AC48" s="239">
        <v>23.853</v>
      </c>
      <c r="AD48" s="238">
        <v>1050.67</v>
      </c>
      <c r="AE48" s="227">
        <f t="shared" si="15"/>
        <v>24859.9</v>
      </c>
      <c r="AF48" s="227">
        <f t="shared" si="16"/>
        <v>30762.84</v>
      </c>
      <c r="AG48" s="243">
        <f t="shared" si="17"/>
        <v>75.51</v>
      </c>
      <c r="AH48" s="244">
        <f t="shared" si="18"/>
        <v>75.51</v>
      </c>
      <c r="AI48" s="247">
        <v>1590.78</v>
      </c>
      <c r="AJ48" s="248">
        <f t="shared" si="19"/>
        <v>305.43</v>
      </c>
      <c r="AK48" s="248">
        <f t="shared" si="20"/>
        <v>47.82</v>
      </c>
      <c r="AL48" s="249">
        <f t="shared" si="21"/>
        <v>353.25</v>
      </c>
      <c r="AM48" s="230">
        <f t="shared" si="22"/>
        <v>107.05</v>
      </c>
      <c r="AN48" s="231">
        <v>94.308</v>
      </c>
      <c r="AO48" s="250">
        <f t="shared" si="23"/>
        <v>86.303</v>
      </c>
      <c r="AP48" s="250">
        <f t="shared" si="24"/>
        <v>8.005</v>
      </c>
      <c r="AQ48" s="251">
        <v>100</v>
      </c>
      <c r="AR48" s="251">
        <f t="shared" si="25"/>
        <v>93.27476</v>
      </c>
      <c r="AS48" s="252">
        <f t="shared" si="26"/>
        <v>6.72524</v>
      </c>
      <c r="AT48" s="253">
        <f t="shared" si="27"/>
        <v>87.966</v>
      </c>
      <c r="AU48" s="253">
        <f t="shared" si="28"/>
        <v>6.342</v>
      </c>
      <c r="AV48" s="254">
        <f t="shared" si="29"/>
        <v>0.03443</v>
      </c>
      <c r="AW48" s="255">
        <f t="shared" si="30"/>
        <v>0.03211</v>
      </c>
      <c r="AX48" s="255">
        <f t="shared" si="31"/>
        <v>0.00232</v>
      </c>
      <c r="AY48" s="240" t="s">
        <v>52</v>
      </c>
      <c r="AZ48" s="256"/>
      <c r="BA48" s="248">
        <v>1050.67</v>
      </c>
      <c r="BB48" s="248">
        <f t="shared" si="32"/>
        <v>90675.97</v>
      </c>
      <c r="BC48" s="248">
        <f t="shared" si="0"/>
        <v>36.17</v>
      </c>
      <c r="BD48" s="250">
        <f t="shared" si="33"/>
        <v>109.964</v>
      </c>
      <c r="BE48" s="250">
        <f>AP48+AB48</f>
        <v>8.197</v>
      </c>
      <c r="BF48" s="250">
        <f t="shared" si="34"/>
        <v>118.161</v>
      </c>
      <c r="BG48" s="250">
        <f t="shared" si="35"/>
        <v>86.306</v>
      </c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04"/>
      <c r="CX48" s="204"/>
      <c r="CY48" s="204"/>
      <c r="CZ48" s="204"/>
    </row>
    <row r="49" spans="1:104" s="203" customFormat="1" ht="15.75">
      <c r="A49" s="163">
        <v>41</v>
      </c>
      <c r="B49" s="220" t="s">
        <v>53</v>
      </c>
      <c r="C49" s="211">
        <v>3401.1</v>
      </c>
      <c r="D49" s="218">
        <v>57.5</v>
      </c>
      <c r="E49" s="218">
        <f t="shared" si="1"/>
        <v>3458.6</v>
      </c>
      <c r="F49" s="219">
        <f t="shared" si="2"/>
        <v>3458.6</v>
      </c>
      <c r="G49" s="343">
        <v>448.86</v>
      </c>
      <c r="H49" s="234">
        <f t="shared" si="3"/>
        <v>458.73</v>
      </c>
      <c r="I49" s="227">
        <f t="shared" si="4"/>
        <v>0.15</v>
      </c>
      <c r="J49" s="227">
        <f t="shared" si="5"/>
        <v>458.58</v>
      </c>
      <c r="K49" s="208">
        <v>136</v>
      </c>
      <c r="L49" s="228">
        <v>0.03</v>
      </c>
      <c r="M49" s="230">
        <v>309.4</v>
      </c>
      <c r="N49" s="228">
        <f t="shared" si="6"/>
        <v>3768</v>
      </c>
      <c r="O49" s="228">
        <f t="shared" si="7"/>
        <v>9.28</v>
      </c>
      <c r="P49" s="229">
        <f t="shared" si="8"/>
        <v>0.002683</v>
      </c>
      <c r="Q49" s="208">
        <v>92</v>
      </c>
      <c r="R49" s="208">
        <v>194.4</v>
      </c>
      <c r="S49" s="216">
        <f t="shared" si="9"/>
        <v>44</v>
      </c>
      <c r="T49" s="354"/>
      <c r="U49" s="234">
        <f t="shared" si="10"/>
        <v>255.05</v>
      </c>
      <c r="V49" s="271">
        <f t="shared" si="11"/>
        <v>5.8</v>
      </c>
      <c r="W49" s="235"/>
      <c r="X49" s="240" t="s">
        <v>53</v>
      </c>
      <c r="Y49" s="237">
        <v>14.49</v>
      </c>
      <c r="Z49" s="238">
        <f t="shared" si="12"/>
        <v>6644.82</v>
      </c>
      <c r="AA49" s="239">
        <f t="shared" si="13"/>
        <v>26.378</v>
      </c>
      <c r="AB49" s="239">
        <f t="shared" si="14"/>
        <v>0.009</v>
      </c>
      <c r="AC49" s="239">
        <v>26.387</v>
      </c>
      <c r="AD49" s="238">
        <v>1050.67</v>
      </c>
      <c r="AE49" s="227">
        <f t="shared" si="15"/>
        <v>27714.57</v>
      </c>
      <c r="AF49" s="227">
        <f t="shared" si="16"/>
        <v>34359.39</v>
      </c>
      <c r="AG49" s="243">
        <f t="shared" si="17"/>
        <v>74.93</v>
      </c>
      <c r="AH49" s="244">
        <f t="shared" si="18"/>
        <v>74.93</v>
      </c>
      <c r="AI49" s="247">
        <v>1590.78</v>
      </c>
      <c r="AJ49" s="248">
        <f t="shared" si="19"/>
        <v>14.32</v>
      </c>
      <c r="AK49" s="248">
        <f t="shared" si="20"/>
        <v>2.17</v>
      </c>
      <c r="AL49" s="249">
        <f t="shared" si="21"/>
        <v>16.49</v>
      </c>
      <c r="AM49" s="230">
        <f t="shared" si="22"/>
        <v>109.93</v>
      </c>
      <c r="AN49" s="231">
        <v>108.541</v>
      </c>
      <c r="AO49" s="250">
        <f t="shared" si="23"/>
        <v>106.736</v>
      </c>
      <c r="AP49" s="250">
        <f t="shared" si="24"/>
        <v>1.805</v>
      </c>
      <c r="AQ49" s="251">
        <v>100</v>
      </c>
      <c r="AR49" s="251">
        <f t="shared" si="25"/>
        <v>91.78875</v>
      </c>
      <c r="AS49" s="252">
        <f t="shared" si="26"/>
        <v>8.21125</v>
      </c>
      <c r="AT49" s="253">
        <f t="shared" si="27"/>
        <v>99.628</v>
      </c>
      <c r="AU49" s="253">
        <f t="shared" si="28"/>
        <v>8.913</v>
      </c>
      <c r="AV49" s="254">
        <f t="shared" si="29"/>
        <v>0.03138</v>
      </c>
      <c r="AW49" s="255">
        <f t="shared" si="30"/>
        <v>0.02881</v>
      </c>
      <c r="AX49" s="255">
        <f t="shared" si="31"/>
        <v>0.00258</v>
      </c>
      <c r="AY49" s="240" t="s">
        <v>53</v>
      </c>
      <c r="AZ49" s="256"/>
      <c r="BA49" s="248">
        <v>1050.67</v>
      </c>
      <c r="BB49" s="248">
        <f t="shared" si="32"/>
        <v>112144.31</v>
      </c>
      <c r="BC49" s="248">
        <f t="shared" si="0"/>
        <v>32.97</v>
      </c>
      <c r="BD49" s="250">
        <f t="shared" si="33"/>
        <v>133.114</v>
      </c>
      <c r="BE49" s="250">
        <f>AP49+AB49</f>
        <v>1.814</v>
      </c>
      <c r="BF49" s="250">
        <f t="shared" si="34"/>
        <v>134.928</v>
      </c>
      <c r="BG49" s="250">
        <f t="shared" si="35"/>
        <v>106.727</v>
      </c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04"/>
      <c r="CX49" s="204"/>
      <c r="CY49" s="204"/>
      <c r="CZ49" s="204"/>
    </row>
    <row r="50" spans="1:104" s="203" customFormat="1" ht="15.75">
      <c r="A50" s="163">
        <v>42</v>
      </c>
      <c r="B50" s="220" t="s">
        <v>54</v>
      </c>
      <c r="C50" s="211">
        <v>3898.5</v>
      </c>
      <c r="D50" s="218"/>
      <c r="E50" s="218">
        <f t="shared" si="1"/>
        <v>3898.5</v>
      </c>
      <c r="F50" s="219">
        <f t="shared" si="2"/>
        <v>3898.5</v>
      </c>
      <c r="G50" s="343">
        <v>187.8</v>
      </c>
      <c r="H50" s="234">
        <f t="shared" si="3"/>
        <v>191.93</v>
      </c>
      <c r="I50" s="227">
        <f t="shared" si="4"/>
        <v>0</v>
      </c>
      <c r="J50" s="227">
        <f t="shared" si="5"/>
        <v>191.93</v>
      </c>
      <c r="K50" s="208">
        <v>119</v>
      </c>
      <c r="L50" s="228">
        <v>0.03</v>
      </c>
      <c r="M50" s="230">
        <v>689.1</v>
      </c>
      <c r="N50" s="228">
        <f t="shared" si="6"/>
        <v>4587.6</v>
      </c>
      <c r="O50" s="228">
        <f t="shared" si="7"/>
        <v>20.67</v>
      </c>
      <c r="P50" s="229">
        <f t="shared" si="8"/>
        <v>0.005302</v>
      </c>
      <c r="Q50" s="208">
        <v>92</v>
      </c>
      <c r="R50" s="208">
        <v>162.18</v>
      </c>
      <c r="S50" s="216">
        <f t="shared" si="9"/>
        <v>27</v>
      </c>
      <c r="T50" s="354"/>
      <c r="U50" s="234">
        <f>H50-R50-T50-O50</f>
        <v>9.08</v>
      </c>
      <c r="V50" s="271">
        <f t="shared" si="11"/>
        <v>0.34</v>
      </c>
      <c r="W50" s="235"/>
      <c r="X50" s="240" t="s">
        <v>54</v>
      </c>
      <c r="Y50" s="237">
        <v>14.49</v>
      </c>
      <c r="Z50" s="238">
        <f t="shared" si="12"/>
        <v>2781.07</v>
      </c>
      <c r="AA50" s="239">
        <f t="shared" si="13"/>
        <v>12.565</v>
      </c>
      <c r="AB50" s="239">
        <f t="shared" si="14"/>
        <v>0</v>
      </c>
      <c r="AC50" s="239">
        <v>12.565</v>
      </c>
      <c r="AD50" s="238">
        <v>1050.67</v>
      </c>
      <c r="AE50" s="227">
        <f t="shared" si="15"/>
        <v>13201.67</v>
      </c>
      <c r="AF50" s="227">
        <f t="shared" si="16"/>
        <v>15982.74</v>
      </c>
      <c r="AG50" s="243">
        <f t="shared" si="17"/>
        <v>83.27</v>
      </c>
      <c r="AH50" s="244">
        <f t="shared" si="18"/>
        <v>83.27</v>
      </c>
      <c r="AI50" s="247">
        <v>1590.78</v>
      </c>
      <c r="AJ50" s="248">
        <f t="shared" si="19"/>
        <v>0</v>
      </c>
      <c r="AK50" s="248">
        <f t="shared" si="20"/>
        <v>0</v>
      </c>
      <c r="AL50" s="249">
        <f t="shared" si="21"/>
        <v>0</v>
      </c>
      <c r="AM50" s="230" t="e">
        <f t="shared" si="22"/>
        <v>#DIV/0!</v>
      </c>
      <c r="AN50" s="231">
        <v>127.033</v>
      </c>
      <c r="AO50" s="250">
        <f t="shared" si="23"/>
        <v>127.033</v>
      </c>
      <c r="AP50" s="250">
        <f t="shared" si="24"/>
        <v>0</v>
      </c>
      <c r="AQ50" s="251">
        <v>100</v>
      </c>
      <c r="AR50" s="251">
        <f t="shared" si="25"/>
        <v>84.97907</v>
      </c>
      <c r="AS50" s="252">
        <f t="shared" si="26"/>
        <v>15.02093</v>
      </c>
      <c r="AT50" s="253">
        <f t="shared" si="27"/>
        <v>107.951</v>
      </c>
      <c r="AU50" s="253">
        <f t="shared" si="28"/>
        <v>19.082</v>
      </c>
      <c r="AV50" s="254">
        <f t="shared" si="29"/>
        <v>0.03259</v>
      </c>
      <c r="AW50" s="255">
        <f t="shared" si="30"/>
        <v>0.02769</v>
      </c>
      <c r="AX50" s="255">
        <f t="shared" si="31"/>
        <v>0.00489</v>
      </c>
      <c r="AY50" s="240" t="s">
        <v>54</v>
      </c>
      <c r="AZ50" s="256"/>
      <c r="BA50" s="248">
        <v>1050.67</v>
      </c>
      <c r="BB50" s="248">
        <f t="shared" si="32"/>
        <v>133469.76</v>
      </c>
      <c r="BC50" s="248">
        <f t="shared" si="0"/>
        <v>34.24</v>
      </c>
      <c r="BD50" s="250">
        <f t="shared" si="33"/>
        <v>139.598</v>
      </c>
      <c r="BE50" s="250"/>
      <c r="BF50" s="250">
        <f t="shared" si="34"/>
        <v>139.598</v>
      </c>
      <c r="BG50" s="250">
        <f>AV50*C50</f>
        <v>127.052</v>
      </c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04"/>
      <c r="CX50" s="204"/>
      <c r="CY50" s="204"/>
      <c r="CZ50" s="204"/>
    </row>
    <row r="51" spans="1:104" s="203" customFormat="1" ht="15.75">
      <c r="A51" s="163">
        <v>43</v>
      </c>
      <c r="B51" s="220" t="s">
        <v>55</v>
      </c>
      <c r="C51" s="211">
        <v>3910.3</v>
      </c>
      <c r="D51" s="218"/>
      <c r="E51" s="218">
        <f t="shared" si="1"/>
        <v>3910.3</v>
      </c>
      <c r="F51" s="219">
        <f t="shared" si="2"/>
        <v>3910.3</v>
      </c>
      <c r="G51" s="343">
        <v>351.1</v>
      </c>
      <c r="H51" s="234">
        <f t="shared" si="3"/>
        <v>358.82</v>
      </c>
      <c r="I51" s="227">
        <f t="shared" si="4"/>
        <v>0</v>
      </c>
      <c r="J51" s="227">
        <f t="shared" si="5"/>
        <v>358.82</v>
      </c>
      <c r="K51" s="208">
        <v>130</v>
      </c>
      <c r="L51" s="228">
        <v>0.03</v>
      </c>
      <c r="M51" s="230">
        <v>689.1</v>
      </c>
      <c r="N51" s="228">
        <f t="shared" si="6"/>
        <v>4599.4</v>
      </c>
      <c r="O51" s="228">
        <f t="shared" si="7"/>
        <v>20.67</v>
      </c>
      <c r="P51" s="229">
        <f t="shared" si="8"/>
        <v>0.005286</v>
      </c>
      <c r="Q51" s="208">
        <v>65</v>
      </c>
      <c r="R51" s="208">
        <v>63.39</v>
      </c>
      <c r="S51" s="216">
        <f t="shared" si="9"/>
        <v>65</v>
      </c>
      <c r="T51" s="354"/>
      <c r="U51" s="234">
        <f t="shared" si="10"/>
        <v>274.76</v>
      </c>
      <c r="V51" s="271">
        <f t="shared" si="11"/>
        <v>4.23</v>
      </c>
      <c r="W51" s="235"/>
      <c r="X51" s="240" t="s">
        <v>55</v>
      </c>
      <c r="Y51" s="237">
        <v>14.49</v>
      </c>
      <c r="Z51" s="238">
        <f t="shared" si="12"/>
        <v>5199.3</v>
      </c>
      <c r="AA51" s="239">
        <f t="shared" si="13"/>
        <v>20.938</v>
      </c>
      <c r="AB51" s="239">
        <f t="shared" si="14"/>
        <v>0</v>
      </c>
      <c r="AC51" s="239">
        <v>20.938</v>
      </c>
      <c r="AD51" s="238">
        <v>1050.67</v>
      </c>
      <c r="AE51" s="227">
        <f t="shared" si="15"/>
        <v>21998.93</v>
      </c>
      <c r="AF51" s="227">
        <f t="shared" si="16"/>
        <v>27198.23</v>
      </c>
      <c r="AG51" s="243">
        <f t="shared" si="17"/>
        <v>75.8</v>
      </c>
      <c r="AH51" s="244">
        <f t="shared" si="18"/>
        <v>75.8</v>
      </c>
      <c r="AI51" s="247">
        <v>1590.78</v>
      </c>
      <c r="AJ51" s="248">
        <f t="shared" si="19"/>
        <v>0</v>
      </c>
      <c r="AK51" s="248">
        <f t="shared" si="20"/>
        <v>0</v>
      </c>
      <c r="AL51" s="249">
        <f t="shared" si="21"/>
        <v>0</v>
      </c>
      <c r="AM51" s="230" t="e">
        <f t="shared" si="22"/>
        <v>#DIV/0!</v>
      </c>
      <c r="AN51" s="231">
        <v>137.79</v>
      </c>
      <c r="AO51" s="250">
        <f t="shared" si="23"/>
        <v>137.79</v>
      </c>
      <c r="AP51" s="250">
        <f t="shared" si="24"/>
        <v>0</v>
      </c>
      <c r="AQ51" s="251">
        <v>100</v>
      </c>
      <c r="AR51" s="251">
        <f t="shared" si="25"/>
        <v>85.01761</v>
      </c>
      <c r="AS51" s="252">
        <f t="shared" si="26"/>
        <v>14.98239</v>
      </c>
      <c r="AT51" s="253">
        <f t="shared" si="27"/>
        <v>117.146</v>
      </c>
      <c r="AU51" s="253">
        <f t="shared" si="28"/>
        <v>20.644</v>
      </c>
      <c r="AV51" s="254">
        <f t="shared" si="29"/>
        <v>0.03524</v>
      </c>
      <c r="AW51" s="255">
        <f t="shared" si="30"/>
        <v>0.02996</v>
      </c>
      <c r="AX51" s="255">
        <f t="shared" si="31"/>
        <v>0.00528</v>
      </c>
      <c r="AY51" s="240" t="s">
        <v>55</v>
      </c>
      <c r="AZ51" s="256"/>
      <c r="BA51" s="248">
        <v>1050.67</v>
      </c>
      <c r="BB51" s="248">
        <f t="shared" si="32"/>
        <v>144771.82</v>
      </c>
      <c r="BC51" s="248">
        <f t="shared" si="0"/>
        <v>37.02</v>
      </c>
      <c r="BD51" s="250">
        <f t="shared" si="33"/>
        <v>158.728</v>
      </c>
      <c r="BE51" s="250"/>
      <c r="BF51" s="250">
        <f t="shared" si="34"/>
        <v>158.728</v>
      </c>
      <c r="BG51" s="250">
        <f t="shared" si="35"/>
        <v>137.799</v>
      </c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04"/>
      <c r="CX51" s="204"/>
      <c r="CY51" s="204"/>
      <c r="CZ51" s="204"/>
    </row>
    <row r="52" spans="1:104" s="203" customFormat="1" ht="15.75">
      <c r="A52" s="163">
        <v>44</v>
      </c>
      <c r="B52" s="220" t="s">
        <v>56</v>
      </c>
      <c r="C52" s="211">
        <v>6498.9</v>
      </c>
      <c r="D52" s="218"/>
      <c r="E52" s="218">
        <f t="shared" si="1"/>
        <v>6498.9</v>
      </c>
      <c r="F52" s="219">
        <f t="shared" si="2"/>
        <v>6498.9</v>
      </c>
      <c r="G52" s="343">
        <v>522.46</v>
      </c>
      <c r="H52" s="234">
        <f t="shared" si="3"/>
        <v>533.95</v>
      </c>
      <c r="I52" s="227">
        <f t="shared" si="4"/>
        <v>0</v>
      </c>
      <c r="J52" s="227">
        <f t="shared" si="5"/>
        <v>533.95</v>
      </c>
      <c r="K52" s="208">
        <v>243</v>
      </c>
      <c r="L52" s="228">
        <v>0.03</v>
      </c>
      <c r="M52" s="230">
        <v>1176.3</v>
      </c>
      <c r="N52" s="228">
        <f t="shared" si="6"/>
        <v>7675.2</v>
      </c>
      <c r="O52" s="228">
        <f t="shared" si="7"/>
        <v>35.29</v>
      </c>
      <c r="P52" s="229">
        <f t="shared" si="8"/>
        <v>0.00543</v>
      </c>
      <c r="Q52" s="208">
        <v>175</v>
      </c>
      <c r="R52" s="208">
        <v>255.09</v>
      </c>
      <c r="S52" s="216">
        <f t="shared" si="9"/>
        <v>68</v>
      </c>
      <c r="T52" s="354"/>
      <c r="U52" s="234">
        <f t="shared" si="10"/>
        <v>243.57</v>
      </c>
      <c r="V52" s="271">
        <f t="shared" si="11"/>
        <v>3.58</v>
      </c>
      <c r="W52" s="235"/>
      <c r="X52" s="240" t="s">
        <v>56</v>
      </c>
      <c r="Y52" s="237">
        <v>14.49</v>
      </c>
      <c r="Z52" s="238">
        <f t="shared" si="12"/>
        <v>7736.94</v>
      </c>
      <c r="AA52" s="239">
        <f t="shared" si="13"/>
        <v>31.218</v>
      </c>
      <c r="AB52" s="239">
        <f t="shared" si="14"/>
        <v>0</v>
      </c>
      <c r="AC52" s="239">
        <v>31.218</v>
      </c>
      <c r="AD52" s="238">
        <v>1050.67</v>
      </c>
      <c r="AE52" s="227">
        <f t="shared" si="15"/>
        <v>32799.82</v>
      </c>
      <c r="AF52" s="227">
        <f t="shared" si="16"/>
        <v>40536.76</v>
      </c>
      <c r="AG52" s="243">
        <f t="shared" si="17"/>
        <v>75.92</v>
      </c>
      <c r="AH52" s="244">
        <f t="shared" si="18"/>
        <v>75.92</v>
      </c>
      <c r="AI52" s="247">
        <v>1590.78</v>
      </c>
      <c r="AJ52" s="248">
        <f t="shared" si="19"/>
        <v>0</v>
      </c>
      <c r="AK52" s="248">
        <f t="shared" si="20"/>
        <v>0</v>
      </c>
      <c r="AL52" s="249">
        <f t="shared" si="21"/>
        <v>0</v>
      </c>
      <c r="AM52" s="230" t="e">
        <f t="shared" si="22"/>
        <v>#DIV/0!</v>
      </c>
      <c r="AN52" s="231">
        <v>202.711</v>
      </c>
      <c r="AO52" s="250">
        <f t="shared" si="23"/>
        <v>202.711</v>
      </c>
      <c r="AP52" s="250">
        <f t="shared" si="24"/>
        <v>0</v>
      </c>
      <c r="AQ52" s="251">
        <v>100</v>
      </c>
      <c r="AR52" s="251">
        <f t="shared" si="25"/>
        <v>84.67402</v>
      </c>
      <c r="AS52" s="252">
        <f t="shared" si="26"/>
        <v>15.32598</v>
      </c>
      <c r="AT52" s="253">
        <f t="shared" si="27"/>
        <v>171.644</v>
      </c>
      <c r="AU52" s="253">
        <f t="shared" si="28"/>
        <v>31.067</v>
      </c>
      <c r="AV52" s="254">
        <f t="shared" si="29"/>
        <v>0.03119</v>
      </c>
      <c r="AW52" s="255">
        <f t="shared" si="30"/>
        <v>0.02641</v>
      </c>
      <c r="AX52" s="255">
        <f t="shared" si="31"/>
        <v>0.00478</v>
      </c>
      <c r="AY52" s="240" t="s">
        <v>56</v>
      </c>
      <c r="AZ52" s="256"/>
      <c r="BA52" s="248">
        <v>1050.67</v>
      </c>
      <c r="BB52" s="248">
        <f t="shared" si="32"/>
        <v>212982.37</v>
      </c>
      <c r="BC52" s="248">
        <f t="shared" si="0"/>
        <v>32.77</v>
      </c>
      <c r="BD52" s="250">
        <f t="shared" si="33"/>
        <v>233.929</v>
      </c>
      <c r="BE52" s="250"/>
      <c r="BF52" s="250">
        <f t="shared" si="34"/>
        <v>233.929</v>
      </c>
      <c r="BG52" s="250">
        <f t="shared" si="35"/>
        <v>202.701</v>
      </c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04"/>
      <c r="CX52" s="204"/>
      <c r="CY52" s="204"/>
      <c r="CZ52" s="204"/>
    </row>
    <row r="53" spans="1:104" s="203" customFormat="1" ht="15.75">
      <c r="A53" s="163">
        <v>45</v>
      </c>
      <c r="B53" s="220" t="s">
        <v>57</v>
      </c>
      <c r="C53" s="211">
        <v>6806.9</v>
      </c>
      <c r="D53" s="218"/>
      <c r="E53" s="218">
        <f t="shared" si="1"/>
        <v>6806.9</v>
      </c>
      <c r="F53" s="219">
        <f t="shared" si="2"/>
        <v>6806.9</v>
      </c>
      <c r="G53" s="343">
        <v>573.41</v>
      </c>
      <c r="H53" s="234">
        <f t="shared" si="3"/>
        <v>586.03</v>
      </c>
      <c r="I53" s="227">
        <f t="shared" si="4"/>
        <v>0</v>
      </c>
      <c r="J53" s="227">
        <f t="shared" si="5"/>
        <v>586.03</v>
      </c>
      <c r="K53" s="208">
        <v>203</v>
      </c>
      <c r="L53" s="228">
        <v>0.03</v>
      </c>
      <c r="M53" s="230">
        <v>1309.8</v>
      </c>
      <c r="N53" s="228">
        <f t="shared" si="6"/>
        <v>8116.7</v>
      </c>
      <c r="O53" s="228">
        <f t="shared" si="7"/>
        <v>39.29</v>
      </c>
      <c r="P53" s="229">
        <f t="shared" si="8"/>
        <v>0.005772</v>
      </c>
      <c r="Q53" s="208">
        <v>150</v>
      </c>
      <c r="R53" s="208">
        <v>194.27</v>
      </c>
      <c r="S53" s="216">
        <f t="shared" si="9"/>
        <v>53</v>
      </c>
      <c r="T53" s="354"/>
      <c r="U53" s="234">
        <f t="shared" si="10"/>
        <v>352.47</v>
      </c>
      <c r="V53" s="271">
        <f t="shared" si="11"/>
        <v>6.65</v>
      </c>
      <c r="W53" s="235"/>
      <c r="X53" s="240" t="s">
        <v>57</v>
      </c>
      <c r="Y53" s="237">
        <v>14.49</v>
      </c>
      <c r="Z53" s="238">
        <f t="shared" si="12"/>
        <v>8491.57</v>
      </c>
      <c r="AA53" s="239">
        <f t="shared" si="13"/>
        <v>34.788</v>
      </c>
      <c r="AB53" s="239">
        <f t="shared" si="14"/>
        <v>0</v>
      </c>
      <c r="AC53" s="239">
        <v>34.788</v>
      </c>
      <c r="AD53" s="238">
        <v>1050.67</v>
      </c>
      <c r="AE53" s="227">
        <f t="shared" si="15"/>
        <v>36550.71</v>
      </c>
      <c r="AF53" s="227">
        <f t="shared" si="16"/>
        <v>45042.28</v>
      </c>
      <c r="AG53" s="243">
        <f t="shared" si="17"/>
        <v>76.86</v>
      </c>
      <c r="AH53" s="244">
        <f t="shared" si="18"/>
        <v>76.86</v>
      </c>
      <c r="AI53" s="247">
        <v>1590.78</v>
      </c>
      <c r="AJ53" s="248">
        <f t="shared" si="19"/>
        <v>0</v>
      </c>
      <c r="AK53" s="248">
        <f t="shared" si="20"/>
        <v>0</v>
      </c>
      <c r="AL53" s="249">
        <f t="shared" si="21"/>
        <v>0</v>
      </c>
      <c r="AM53" s="230" t="e">
        <f t="shared" si="22"/>
        <v>#DIV/0!</v>
      </c>
      <c r="AN53" s="231">
        <v>178.442</v>
      </c>
      <c r="AO53" s="250">
        <f t="shared" si="23"/>
        <v>178.442</v>
      </c>
      <c r="AP53" s="250">
        <f t="shared" si="24"/>
        <v>0</v>
      </c>
      <c r="AQ53" s="251">
        <v>100</v>
      </c>
      <c r="AR53" s="251">
        <f t="shared" si="25"/>
        <v>83.8629</v>
      </c>
      <c r="AS53" s="252">
        <f t="shared" si="26"/>
        <v>16.1371</v>
      </c>
      <c r="AT53" s="253">
        <f t="shared" si="27"/>
        <v>149.647</v>
      </c>
      <c r="AU53" s="253">
        <f t="shared" si="28"/>
        <v>28.795</v>
      </c>
      <c r="AV53" s="254">
        <f t="shared" si="29"/>
        <v>0.02621</v>
      </c>
      <c r="AW53" s="255">
        <f t="shared" si="30"/>
        <v>0.02198</v>
      </c>
      <c r="AX53" s="255">
        <f t="shared" si="31"/>
        <v>0.00423</v>
      </c>
      <c r="AY53" s="240" t="s">
        <v>57</v>
      </c>
      <c r="AZ53" s="256"/>
      <c r="BA53" s="248">
        <v>1050.67</v>
      </c>
      <c r="BB53" s="248">
        <f t="shared" si="32"/>
        <v>187483.66</v>
      </c>
      <c r="BC53" s="248">
        <f t="shared" si="0"/>
        <v>27.54</v>
      </c>
      <c r="BD53" s="250">
        <f t="shared" si="33"/>
        <v>213.23</v>
      </c>
      <c r="BE53" s="250"/>
      <c r="BF53" s="250">
        <f t="shared" si="34"/>
        <v>213.23</v>
      </c>
      <c r="BG53" s="250">
        <f>AV53*C53</f>
        <v>178.409</v>
      </c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04"/>
      <c r="CX53" s="204"/>
      <c r="CY53" s="204"/>
      <c r="CZ53" s="204"/>
    </row>
    <row r="54" spans="1:104" ht="14.25">
      <c r="A54" s="163"/>
      <c r="B54" s="220"/>
      <c r="C54" s="163"/>
      <c r="D54" s="220"/>
      <c r="E54" s="218"/>
      <c r="F54" s="222"/>
      <c r="G54" s="344"/>
      <c r="H54" s="234"/>
      <c r="I54" s="227"/>
      <c r="J54" s="227"/>
      <c r="K54" s="232"/>
      <c r="L54" s="230"/>
      <c r="M54" s="230"/>
      <c r="N54" s="228"/>
      <c r="O54" s="228"/>
      <c r="P54" s="229"/>
      <c r="Q54" s="232"/>
      <c r="R54" s="232"/>
      <c r="S54" s="216"/>
      <c r="T54" s="232"/>
      <c r="U54" s="234"/>
      <c r="V54" s="271"/>
      <c r="W54" s="235"/>
      <c r="X54" s="240"/>
      <c r="Y54" s="237"/>
      <c r="Z54" s="227"/>
      <c r="AA54" s="239"/>
      <c r="AB54" s="239"/>
      <c r="AC54" s="239"/>
      <c r="AD54" s="227"/>
      <c r="AE54" s="227"/>
      <c r="AF54" s="227"/>
      <c r="AG54" s="243"/>
      <c r="AH54" s="244"/>
      <c r="AI54" s="247"/>
      <c r="AJ54" s="248"/>
      <c r="AK54" s="248"/>
      <c r="AL54" s="249"/>
      <c r="AM54" s="230"/>
      <c r="AN54" s="231"/>
      <c r="AO54" s="250"/>
      <c r="AP54" s="250"/>
      <c r="AQ54" s="251"/>
      <c r="AR54" s="251"/>
      <c r="AS54" s="252"/>
      <c r="AT54" s="257"/>
      <c r="AU54" s="253"/>
      <c r="AV54" s="253"/>
      <c r="AW54" s="255"/>
      <c r="AX54" s="255"/>
      <c r="AY54" s="240"/>
      <c r="AZ54" s="256"/>
      <c r="BA54" s="248"/>
      <c r="BB54" s="248"/>
      <c r="BC54" s="248"/>
      <c r="BD54" s="250"/>
      <c r="BE54" s="250"/>
      <c r="BF54" s="250"/>
      <c r="BG54" s="248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158"/>
      <c r="CX54" s="158"/>
      <c r="CY54" s="158"/>
      <c r="CZ54" s="158"/>
    </row>
    <row r="55" spans="1:104" ht="14.25">
      <c r="A55" s="163"/>
      <c r="B55" s="220"/>
      <c r="C55" s="163"/>
      <c r="D55" s="220"/>
      <c r="E55" s="218"/>
      <c r="F55" s="222"/>
      <c r="G55" s="344"/>
      <c r="H55" s="234"/>
      <c r="I55" s="227"/>
      <c r="J55" s="227"/>
      <c r="K55" s="232"/>
      <c r="L55" s="230"/>
      <c r="M55" s="230"/>
      <c r="N55" s="228"/>
      <c r="O55" s="228"/>
      <c r="P55" s="229"/>
      <c r="Q55" s="232"/>
      <c r="R55" s="232"/>
      <c r="S55" s="216"/>
      <c r="T55" s="232"/>
      <c r="U55" s="234"/>
      <c r="V55" s="271"/>
      <c r="W55" s="235"/>
      <c r="X55" s="240"/>
      <c r="Y55" s="237"/>
      <c r="Z55" s="227"/>
      <c r="AA55" s="239"/>
      <c r="AB55" s="239"/>
      <c r="AC55" s="239"/>
      <c r="AD55" s="227"/>
      <c r="AE55" s="227"/>
      <c r="AF55" s="227"/>
      <c r="AG55" s="243"/>
      <c r="AH55" s="244"/>
      <c r="AI55" s="247"/>
      <c r="AJ55" s="248"/>
      <c r="AK55" s="248"/>
      <c r="AL55" s="249"/>
      <c r="AM55" s="230"/>
      <c r="AN55" s="231"/>
      <c r="AO55" s="250"/>
      <c r="AP55" s="250"/>
      <c r="AQ55" s="251"/>
      <c r="AR55" s="251"/>
      <c r="AS55" s="252"/>
      <c r="AT55" s="257"/>
      <c r="AU55" s="253"/>
      <c r="AV55" s="253"/>
      <c r="AW55" s="255"/>
      <c r="AX55" s="255"/>
      <c r="AY55" s="240"/>
      <c r="AZ55" s="256"/>
      <c r="BA55" s="248"/>
      <c r="BB55" s="248"/>
      <c r="BC55" s="248"/>
      <c r="BD55" s="250"/>
      <c r="BE55" s="250"/>
      <c r="BF55" s="250"/>
      <c r="BG55" s="248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158"/>
      <c r="CX55" s="158"/>
      <c r="CY55" s="158"/>
      <c r="CZ55" s="158"/>
    </row>
    <row r="56" spans="1:104" ht="15">
      <c r="A56" s="223"/>
      <c r="B56" s="224" t="s">
        <v>58</v>
      </c>
      <c r="C56" s="225">
        <f>SUM(C9:C55)</f>
        <v>166726.4</v>
      </c>
      <c r="D56" s="225">
        <f>SUM(D9:D55)</f>
        <v>3267.4</v>
      </c>
      <c r="E56" s="225">
        <f>SUM(E9:E55)</f>
        <v>169993.8</v>
      </c>
      <c r="F56" s="225">
        <f aca="true" t="shared" si="36" ref="F56:BG56">SUM(F9:F55)</f>
        <v>169993.8</v>
      </c>
      <c r="G56" s="226">
        <f t="shared" si="36"/>
        <v>15663.5</v>
      </c>
      <c r="H56" s="226">
        <f>SUM(H9:H53)</f>
        <v>16008.06</v>
      </c>
      <c r="I56" s="233">
        <f t="shared" si="36"/>
        <v>36.53</v>
      </c>
      <c r="J56" s="226">
        <f>SUM(J9:J53)</f>
        <v>15865.2</v>
      </c>
      <c r="K56" s="225">
        <v>6587</v>
      </c>
      <c r="L56" s="226">
        <f t="shared" si="36"/>
        <v>1.35</v>
      </c>
      <c r="M56" s="225">
        <f t="shared" si="36"/>
        <v>18562.4</v>
      </c>
      <c r="N56" s="225">
        <f t="shared" si="36"/>
        <v>188556.2</v>
      </c>
      <c r="O56" s="225">
        <f t="shared" si="36"/>
        <v>556.9</v>
      </c>
      <c r="P56" s="226">
        <f t="shared" si="36"/>
        <v>0.14</v>
      </c>
      <c r="Q56" s="225">
        <f t="shared" si="36"/>
        <v>4265</v>
      </c>
      <c r="R56" s="226">
        <v>5859.48</v>
      </c>
      <c r="S56" s="225">
        <f t="shared" si="36"/>
        <v>2322</v>
      </c>
      <c r="T56" s="258">
        <f t="shared" si="36"/>
        <v>27.907</v>
      </c>
      <c r="U56" s="225">
        <f t="shared" si="36"/>
        <v>9457.5</v>
      </c>
      <c r="V56" s="225">
        <f t="shared" si="36"/>
        <v>198.4</v>
      </c>
      <c r="W56" s="225"/>
      <c r="X56" s="225">
        <f t="shared" si="36"/>
        <v>0</v>
      </c>
      <c r="Y56" s="225">
        <f t="shared" si="36"/>
        <v>652.1</v>
      </c>
      <c r="Z56" s="225">
        <f t="shared" si="36"/>
        <v>229886.7</v>
      </c>
      <c r="AA56" s="233">
        <f t="shared" si="36"/>
        <v>946.856</v>
      </c>
      <c r="AB56" s="258">
        <f t="shared" si="36"/>
        <v>2.155</v>
      </c>
      <c r="AC56" s="233">
        <f t="shared" si="36"/>
        <v>955.367</v>
      </c>
      <c r="AD56" s="225">
        <f t="shared" si="36"/>
        <v>47280.2</v>
      </c>
      <c r="AE56" s="225">
        <f t="shared" si="36"/>
        <v>994833.2</v>
      </c>
      <c r="AF56" s="225">
        <f t="shared" si="36"/>
        <v>1224719.9</v>
      </c>
      <c r="AG56" s="225">
        <f t="shared" si="36"/>
        <v>3480.4</v>
      </c>
      <c r="AH56" s="225">
        <f t="shared" si="36"/>
        <v>3480.4</v>
      </c>
      <c r="AI56" s="225">
        <f t="shared" si="36"/>
        <v>71585.1</v>
      </c>
      <c r="AJ56" s="225">
        <f t="shared" si="36"/>
        <v>3428.1</v>
      </c>
      <c r="AK56" s="225">
        <f t="shared" si="36"/>
        <v>529.3</v>
      </c>
      <c r="AL56" s="225">
        <f t="shared" si="36"/>
        <v>3957.4</v>
      </c>
      <c r="AM56" s="225" t="e">
        <f t="shared" si="36"/>
        <v>#DIV/0!</v>
      </c>
      <c r="AN56" s="258">
        <v>5272.903</v>
      </c>
      <c r="AO56" s="233">
        <f t="shared" si="36"/>
        <v>5176.3</v>
      </c>
      <c r="AP56" s="233">
        <f t="shared" si="36"/>
        <v>96.602</v>
      </c>
      <c r="AQ56" s="225">
        <f t="shared" si="36"/>
        <v>4500</v>
      </c>
      <c r="AR56" s="225">
        <f t="shared" si="36"/>
        <v>4072.5</v>
      </c>
      <c r="AS56" s="225">
        <f t="shared" si="36"/>
        <v>427.5</v>
      </c>
      <c r="AT56" s="225">
        <f t="shared" si="36"/>
        <v>4755.9</v>
      </c>
      <c r="AU56" s="225">
        <f t="shared" si="36"/>
        <v>517</v>
      </c>
      <c r="AV56" s="233">
        <f t="shared" si="36"/>
        <v>1.401</v>
      </c>
      <c r="AW56" s="225">
        <f t="shared" si="36"/>
        <v>1.3</v>
      </c>
      <c r="AX56" s="225">
        <f t="shared" si="36"/>
        <v>0.1</v>
      </c>
      <c r="AY56" s="225">
        <f t="shared" si="36"/>
        <v>0</v>
      </c>
      <c r="AZ56" s="225">
        <f t="shared" si="36"/>
        <v>0</v>
      </c>
      <c r="BA56" s="225">
        <f t="shared" si="36"/>
        <v>47280.2</v>
      </c>
      <c r="BB56" s="267">
        <f t="shared" si="36"/>
        <v>5438583.14</v>
      </c>
      <c r="BC56" s="225">
        <f t="shared" si="36"/>
        <v>1471.6</v>
      </c>
      <c r="BD56" s="250">
        <f>SUM(BD9:BD53)</f>
        <v>6123.156</v>
      </c>
      <c r="BE56" s="250">
        <f>SUM(BE9:BE53)</f>
        <v>98.757</v>
      </c>
      <c r="BF56" s="250">
        <f>SUM(BF9:BF53)</f>
        <v>6221.913</v>
      </c>
      <c r="BG56" s="258">
        <f t="shared" si="36"/>
        <v>5176.35</v>
      </c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158"/>
      <c r="CX56" s="158"/>
      <c r="CY56" s="158"/>
      <c r="CZ56" s="158"/>
    </row>
    <row r="57" spans="1:104" ht="15">
      <c r="A57" s="223"/>
      <c r="B57" s="224"/>
      <c r="C57" s="223"/>
      <c r="D57" s="224"/>
      <c r="E57" s="218"/>
      <c r="F57" s="225"/>
      <c r="G57" s="226"/>
      <c r="H57" s="234"/>
      <c r="I57" s="227"/>
      <c r="J57" s="227" t="s">
        <v>161</v>
      </c>
      <c r="K57" s="232"/>
      <c r="L57" s="230"/>
      <c r="M57" s="230"/>
      <c r="N57" s="228"/>
      <c r="O57" s="228"/>
      <c r="P57" s="229"/>
      <c r="Q57" s="232"/>
      <c r="R57" s="232"/>
      <c r="S57" s="216"/>
      <c r="T57" s="356"/>
      <c r="U57" s="234"/>
      <c r="V57" s="271"/>
      <c r="W57" s="235"/>
      <c r="X57" s="242"/>
      <c r="Y57" s="237"/>
      <c r="Z57" s="227"/>
      <c r="AA57" s="239"/>
      <c r="AB57" s="239"/>
      <c r="AC57" s="239"/>
      <c r="AD57" s="227"/>
      <c r="AE57" s="227"/>
      <c r="AF57" s="227"/>
      <c r="AG57" s="243"/>
      <c r="AH57" s="244"/>
      <c r="AI57" s="247"/>
      <c r="AJ57" s="248"/>
      <c r="AK57" s="248"/>
      <c r="AL57" s="249"/>
      <c r="AM57" s="230"/>
      <c r="AN57" s="250"/>
      <c r="AO57" s="250"/>
      <c r="AP57" s="250"/>
      <c r="AQ57" s="251"/>
      <c r="AR57" s="251"/>
      <c r="AS57" s="252"/>
      <c r="AT57" s="257"/>
      <c r="AU57" s="253"/>
      <c r="AV57" s="253"/>
      <c r="AW57" s="255"/>
      <c r="AX57" s="255"/>
      <c r="AY57" s="242"/>
      <c r="AZ57" s="256"/>
      <c r="BA57" s="248"/>
      <c r="BB57" s="248"/>
      <c r="BC57" s="248"/>
      <c r="BD57" s="250"/>
      <c r="BE57" s="250"/>
      <c r="BF57" s="250"/>
      <c r="BG57" s="250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158"/>
      <c r="CX57" s="158"/>
      <c r="CY57" s="158"/>
      <c r="CZ57" s="158"/>
    </row>
    <row r="58" spans="1:104" s="203" customFormat="1" ht="15.75">
      <c r="A58" s="163">
        <v>46</v>
      </c>
      <c r="B58" s="220" t="s">
        <v>41</v>
      </c>
      <c r="C58" s="222">
        <v>10025</v>
      </c>
      <c r="D58" s="163">
        <v>0</v>
      </c>
      <c r="E58" s="218">
        <f>C58+D58</f>
        <v>10025</v>
      </c>
      <c r="F58" s="222">
        <f>C58</f>
        <v>10025</v>
      </c>
      <c r="G58" s="344">
        <v>808.54</v>
      </c>
      <c r="H58" s="234">
        <f t="shared" si="3"/>
        <v>826.33</v>
      </c>
      <c r="I58" s="227">
        <f t="shared" si="4"/>
        <v>0</v>
      </c>
      <c r="J58" s="227">
        <f t="shared" si="5"/>
        <v>826.33</v>
      </c>
      <c r="K58" s="231">
        <v>356</v>
      </c>
      <c r="L58" s="230">
        <v>0.03</v>
      </c>
      <c r="M58" s="230">
        <v>1819.6</v>
      </c>
      <c r="N58" s="228">
        <f t="shared" si="6"/>
        <v>11844.6</v>
      </c>
      <c r="O58" s="228">
        <f t="shared" si="7"/>
        <v>54.59</v>
      </c>
      <c r="P58" s="229">
        <f t="shared" si="8"/>
        <v>0.005445</v>
      </c>
      <c r="Q58" s="231">
        <v>235</v>
      </c>
      <c r="R58" s="231">
        <v>331.6</v>
      </c>
      <c r="S58" s="216">
        <f t="shared" si="9"/>
        <v>121</v>
      </c>
      <c r="T58" s="356"/>
      <c r="U58" s="234">
        <f>H58-R58-T58-O58</f>
        <v>440.14</v>
      </c>
      <c r="V58" s="271">
        <f t="shared" si="11"/>
        <v>3.64</v>
      </c>
      <c r="W58" s="235"/>
      <c r="X58" s="240" t="s">
        <v>41</v>
      </c>
      <c r="Y58" s="237">
        <v>14.49</v>
      </c>
      <c r="Z58" s="227">
        <f>Y58*J58</f>
        <v>11973.52</v>
      </c>
      <c r="AA58" s="239">
        <f t="shared" si="13"/>
        <v>48.924</v>
      </c>
      <c r="AB58" s="239">
        <f t="shared" si="14"/>
        <v>0</v>
      </c>
      <c r="AC58" s="239">
        <v>48.924</v>
      </c>
      <c r="AD58" s="238">
        <v>1050.67</v>
      </c>
      <c r="AE58" s="227">
        <f>AA58*AD58</f>
        <v>51402.98</v>
      </c>
      <c r="AF58" s="227">
        <f t="shared" si="16"/>
        <v>63376.5</v>
      </c>
      <c r="AG58" s="243">
        <f t="shared" si="17"/>
        <v>76.7</v>
      </c>
      <c r="AH58" s="244">
        <f t="shared" si="18"/>
        <v>76.7</v>
      </c>
      <c r="AI58" s="247">
        <v>1590.78</v>
      </c>
      <c r="AJ58" s="248">
        <f t="shared" si="19"/>
        <v>0</v>
      </c>
      <c r="AK58" s="248">
        <f t="shared" si="20"/>
        <v>0</v>
      </c>
      <c r="AL58" s="249">
        <f t="shared" si="21"/>
        <v>0</v>
      </c>
      <c r="AM58" s="230" t="e">
        <f t="shared" si="22"/>
        <v>#DIV/0!</v>
      </c>
      <c r="AN58" s="250">
        <v>290.242</v>
      </c>
      <c r="AO58" s="250">
        <f>AN58</f>
        <v>290.242</v>
      </c>
      <c r="AP58" s="250">
        <f t="shared" si="24"/>
        <v>0</v>
      </c>
      <c r="AQ58" s="251">
        <v>100</v>
      </c>
      <c r="AR58" s="251">
        <f t="shared" si="25"/>
        <v>84.63773</v>
      </c>
      <c r="AS58" s="252">
        <f t="shared" si="26"/>
        <v>15.36227</v>
      </c>
      <c r="AT58" s="257">
        <f t="shared" si="27"/>
        <v>245.6542</v>
      </c>
      <c r="AU58" s="253">
        <f t="shared" si="28"/>
        <v>44.588</v>
      </c>
      <c r="AV58" s="254">
        <f>AN58/F58</f>
        <v>0.02895</v>
      </c>
      <c r="AW58" s="255">
        <f t="shared" si="30"/>
        <v>0.0245</v>
      </c>
      <c r="AX58" s="255">
        <f t="shared" si="31"/>
        <v>0.00445</v>
      </c>
      <c r="AY58" s="240" t="s">
        <v>41</v>
      </c>
      <c r="AZ58" s="256"/>
      <c r="BA58" s="248">
        <v>1050.67</v>
      </c>
      <c r="BB58" s="248">
        <f t="shared" si="32"/>
        <v>304948.56</v>
      </c>
      <c r="BC58" s="248">
        <f>BB58/C58</f>
        <v>30.42</v>
      </c>
      <c r="BD58" s="250">
        <f>AO58+AA58</f>
        <v>339.166</v>
      </c>
      <c r="BE58" s="250">
        <f>AP58+AB58</f>
        <v>0</v>
      </c>
      <c r="BF58" s="250">
        <f>BD58+BE58</f>
        <v>339.166</v>
      </c>
      <c r="BG58" s="250">
        <f>AV58*C58</f>
        <v>290.224</v>
      </c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04"/>
      <c r="CX58" s="204"/>
      <c r="CY58" s="204"/>
      <c r="CZ58" s="204"/>
    </row>
    <row r="59" spans="1:104" ht="14.25">
      <c r="A59" s="163"/>
      <c r="B59" s="220"/>
      <c r="C59" s="163"/>
      <c r="D59" s="220"/>
      <c r="E59" s="218"/>
      <c r="F59" s="222"/>
      <c r="G59" s="344"/>
      <c r="H59" s="234"/>
      <c r="I59" s="227"/>
      <c r="J59" s="227"/>
      <c r="K59" s="232"/>
      <c r="L59" s="230"/>
      <c r="M59" s="230"/>
      <c r="N59" s="228"/>
      <c r="O59" s="228"/>
      <c r="P59" s="229"/>
      <c r="Q59" s="232"/>
      <c r="R59" s="232"/>
      <c r="S59" s="216"/>
      <c r="T59" s="356"/>
      <c r="U59" s="234"/>
      <c r="V59" s="271"/>
      <c r="W59" s="235"/>
      <c r="X59" s="240"/>
      <c r="Y59" s="237"/>
      <c r="Z59" s="227"/>
      <c r="AA59" s="239"/>
      <c r="AB59" s="239"/>
      <c r="AC59" s="239"/>
      <c r="AD59" s="227"/>
      <c r="AE59" s="227"/>
      <c r="AF59" s="227"/>
      <c r="AG59" s="243"/>
      <c r="AH59" s="244"/>
      <c r="AI59" s="247"/>
      <c r="AJ59" s="248"/>
      <c r="AK59" s="248"/>
      <c r="AL59" s="249"/>
      <c r="AM59" s="230"/>
      <c r="AN59" s="250"/>
      <c r="AO59" s="250"/>
      <c r="AP59" s="250"/>
      <c r="AQ59" s="251"/>
      <c r="AR59" s="251"/>
      <c r="AS59" s="252"/>
      <c r="AT59" s="257"/>
      <c r="AU59" s="253"/>
      <c r="AV59" s="253"/>
      <c r="AW59" s="255"/>
      <c r="AX59" s="255"/>
      <c r="AY59" s="240"/>
      <c r="AZ59" s="256"/>
      <c r="BA59" s="248"/>
      <c r="BB59" s="248"/>
      <c r="BC59" s="248"/>
      <c r="BD59" s="250"/>
      <c r="BE59" s="250"/>
      <c r="BF59" s="250"/>
      <c r="BG59" s="250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158"/>
      <c r="CX59" s="158"/>
      <c r="CY59" s="158"/>
      <c r="CZ59" s="158"/>
    </row>
    <row r="60" spans="1:104" ht="15">
      <c r="A60" s="163"/>
      <c r="B60" s="224" t="s">
        <v>75</v>
      </c>
      <c r="C60" s="225">
        <f>SUM(C56:C58)</f>
        <v>176751.4</v>
      </c>
      <c r="D60" s="226">
        <f>SUM(D56:D58)</f>
        <v>3267.4</v>
      </c>
      <c r="E60" s="225">
        <f>SUM(E56:E58)</f>
        <v>180018.8</v>
      </c>
      <c r="F60" s="225">
        <f aca="true" t="shared" si="37" ref="F60:BG60">SUM(F56:F58)</f>
        <v>180018.8</v>
      </c>
      <c r="G60" s="226">
        <f t="shared" si="37"/>
        <v>16472.04</v>
      </c>
      <c r="H60" s="226">
        <f>SUM(H56:H58)</f>
        <v>16834.39</v>
      </c>
      <c r="I60" s="233">
        <f t="shared" si="37"/>
        <v>36.53</v>
      </c>
      <c r="J60" s="226">
        <f>SUM(J56:J58)</f>
        <v>16691.53</v>
      </c>
      <c r="K60" s="225">
        <v>6943</v>
      </c>
      <c r="L60" s="226">
        <f t="shared" si="37"/>
        <v>1.38</v>
      </c>
      <c r="M60" s="225">
        <f>SUM(M56:M58)</f>
        <v>20382</v>
      </c>
      <c r="N60" s="225">
        <f t="shared" si="37"/>
        <v>200400.8</v>
      </c>
      <c r="O60" s="225">
        <f t="shared" si="37"/>
        <v>611.5</v>
      </c>
      <c r="P60" s="225">
        <f t="shared" si="37"/>
        <v>0.1</v>
      </c>
      <c r="Q60" s="225">
        <f t="shared" si="37"/>
        <v>4500</v>
      </c>
      <c r="R60" s="226">
        <f t="shared" si="37"/>
        <v>6191.08</v>
      </c>
      <c r="S60" s="225">
        <f t="shared" si="37"/>
        <v>2443</v>
      </c>
      <c r="T60" s="258">
        <f t="shared" si="37"/>
        <v>27.907</v>
      </c>
      <c r="U60" s="225">
        <f t="shared" si="37"/>
        <v>9897.6</v>
      </c>
      <c r="V60" s="225">
        <f t="shared" si="37"/>
        <v>202</v>
      </c>
      <c r="W60" s="225"/>
      <c r="X60" s="225">
        <f t="shared" si="37"/>
        <v>0</v>
      </c>
      <c r="Y60" s="225">
        <f t="shared" si="37"/>
        <v>666.6</v>
      </c>
      <c r="Z60" s="225">
        <f t="shared" si="37"/>
        <v>241860.2</v>
      </c>
      <c r="AA60" s="233">
        <f t="shared" si="37"/>
        <v>995.78</v>
      </c>
      <c r="AB60" s="258">
        <f t="shared" si="37"/>
        <v>2.155</v>
      </c>
      <c r="AC60" s="233">
        <f t="shared" si="37"/>
        <v>1004.291</v>
      </c>
      <c r="AD60" s="225">
        <f t="shared" si="37"/>
        <v>48330.9</v>
      </c>
      <c r="AE60" s="225">
        <f t="shared" si="37"/>
        <v>1046236.2</v>
      </c>
      <c r="AF60" s="225">
        <f t="shared" si="37"/>
        <v>1288096.4</v>
      </c>
      <c r="AG60" s="225">
        <f t="shared" si="37"/>
        <v>3557.1</v>
      </c>
      <c r="AH60" s="225">
        <f t="shared" si="37"/>
        <v>3557.1</v>
      </c>
      <c r="AI60" s="225">
        <f t="shared" si="37"/>
        <v>73175.9</v>
      </c>
      <c r="AJ60" s="225">
        <f t="shared" si="37"/>
        <v>3428.1</v>
      </c>
      <c r="AK60" s="225">
        <f t="shared" si="37"/>
        <v>529.3</v>
      </c>
      <c r="AL60" s="225">
        <f t="shared" si="37"/>
        <v>3957.4</v>
      </c>
      <c r="AM60" s="225" t="e">
        <f t="shared" si="37"/>
        <v>#DIV/0!</v>
      </c>
      <c r="AN60" s="258">
        <v>5563.145</v>
      </c>
      <c r="AO60" s="233">
        <f t="shared" si="37"/>
        <v>5466.542</v>
      </c>
      <c r="AP60" s="233">
        <f t="shared" si="37"/>
        <v>96.602</v>
      </c>
      <c r="AQ60" s="225">
        <f t="shared" si="37"/>
        <v>4600</v>
      </c>
      <c r="AR60" s="225">
        <f t="shared" si="37"/>
        <v>4157.1</v>
      </c>
      <c r="AS60" s="225">
        <f t="shared" si="37"/>
        <v>442.9</v>
      </c>
      <c r="AT60" s="225">
        <f t="shared" si="37"/>
        <v>5001.6</v>
      </c>
      <c r="AU60" s="225">
        <f t="shared" si="37"/>
        <v>561.6</v>
      </c>
      <c r="AV60" s="225">
        <f t="shared" si="37"/>
        <v>1.4</v>
      </c>
      <c r="AW60" s="225">
        <f t="shared" si="37"/>
        <v>1.3</v>
      </c>
      <c r="AX60" s="225">
        <f t="shared" si="37"/>
        <v>0.1</v>
      </c>
      <c r="AY60" s="225">
        <f t="shared" si="37"/>
        <v>0</v>
      </c>
      <c r="AZ60" s="225">
        <f t="shared" si="37"/>
        <v>0</v>
      </c>
      <c r="BA60" s="225">
        <f t="shared" si="37"/>
        <v>48330.9</v>
      </c>
      <c r="BB60" s="267">
        <f t="shared" si="37"/>
        <v>5743531.7</v>
      </c>
      <c r="BC60" s="225">
        <f t="shared" si="37"/>
        <v>1502</v>
      </c>
      <c r="BD60" s="250">
        <f>SUM(BD56:BD58)</f>
        <v>6462.322</v>
      </c>
      <c r="BE60" s="250">
        <f>SUM(BE56:BE58)</f>
        <v>98.757</v>
      </c>
      <c r="BF60" s="250">
        <f>SUM(BF56:BF58)</f>
        <v>6561.079</v>
      </c>
      <c r="BG60" s="258">
        <f t="shared" si="37"/>
        <v>5466.574</v>
      </c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158"/>
      <c r="CX60" s="158"/>
      <c r="CY60" s="158"/>
      <c r="CZ60" s="158"/>
    </row>
    <row r="61" spans="6:104" ht="12.75">
      <c r="F61" s="197"/>
      <c r="G61" s="345"/>
      <c r="K61" s="184"/>
      <c r="L61" s="184"/>
      <c r="M61" s="184"/>
      <c r="N61" s="184"/>
      <c r="O61" s="184"/>
      <c r="P61" s="184"/>
      <c r="R61" s="184"/>
      <c r="S61" s="184"/>
      <c r="U61" s="184"/>
      <c r="W61" s="184"/>
      <c r="X61" s="184"/>
      <c r="Y61" s="184"/>
      <c r="Z61" s="184"/>
      <c r="AA61" s="184"/>
      <c r="AB61" s="184"/>
      <c r="AD61" s="184"/>
      <c r="AE61" s="184"/>
      <c r="AF61" s="184"/>
      <c r="AG61" s="184"/>
      <c r="AH61" s="198"/>
      <c r="AI61" s="158"/>
      <c r="AJ61" s="158"/>
      <c r="AK61" s="158"/>
      <c r="AL61" s="158"/>
      <c r="AM61" s="158"/>
      <c r="AN61" s="261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263"/>
      <c r="BE61" s="263"/>
      <c r="BF61" s="263"/>
      <c r="BG61" s="263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158"/>
      <c r="CX61" s="158"/>
      <c r="CY61" s="158"/>
      <c r="CZ61" s="158"/>
    </row>
    <row r="62" spans="1:104" ht="12.75">
      <c r="A62" s="266" t="s">
        <v>97</v>
      </c>
      <c r="B62" s="159"/>
      <c r="C62" s="159"/>
      <c r="D62" s="159"/>
      <c r="E62" s="165"/>
      <c r="F62" s="165"/>
      <c r="G62" s="346"/>
      <c r="H62" s="266"/>
      <c r="I62" s="266"/>
      <c r="J62" s="346"/>
      <c r="K62" s="159"/>
      <c r="L62" s="159"/>
      <c r="M62" s="159"/>
      <c r="N62" s="159"/>
      <c r="O62" s="159"/>
      <c r="P62" s="159"/>
      <c r="Q62" s="210"/>
      <c r="R62" s="159"/>
      <c r="S62" s="159"/>
      <c r="AA62" s="184"/>
      <c r="AB62" s="166"/>
      <c r="AH62" s="172"/>
      <c r="AI62" s="158"/>
      <c r="AJ62" s="158"/>
      <c r="AK62" s="158"/>
      <c r="AL62" s="158"/>
      <c r="AM62" s="158"/>
      <c r="AN62" s="261"/>
      <c r="AO62" s="268"/>
      <c r="AP62" s="268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58"/>
      <c r="BB62" s="158"/>
      <c r="BC62" s="158"/>
      <c r="BD62" s="263"/>
      <c r="BE62" s="263"/>
      <c r="BF62" s="263"/>
      <c r="BG62" s="263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158"/>
      <c r="CX62" s="158"/>
      <c r="CY62" s="158"/>
      <c r="CZ62" s="158"/>
    </row>
    <row r="63" spans="1:104" ht="46.5" customHeight="1">
      <c r="A63" s="302" t="s">
        <v>161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160"/>
      <c r="T63" s="272"/>
      <c r="U63" s="160"/>
      <c r="V63" s="272"/>
      <c r="W63" s="160"/>
      <c r="X63" s="160"/>
      <c r="Y63" s="160"/>
      <c r="Z63" s="160"/>
      <c r="AA63" s="185"/>
      <c r="AB63" s="160"/>
      <c r="AC63" s="272"/>
      <c r="AD63" s="160"/>
      <c r="AE63" s="160"/>
      <c r="AF63" s="160"/>
      <c r="AG63" s="160"/>
      <c r="AH63" s="173"/>
      <c r="AI63" s="158"/>
      <c r="AJ63" s="158"/>
      <c r="AK63" s="158"/>
      <c r="AL63" s="158"/>
      <c r="AM63" s="158"/>
      <c r="AN63" s="261"/>
      <c r="AO63" s="26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263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158"/>
      <c r="CX63" s="158"/>
      <c r="CY63" s="158"/>
      <c r="CZ63" s="158"/>
    </row>
    <row r="64" spans="7:104" ht="12.75">
      <c r="G64" s="347"/>
      <c r="Q64"/>
      <c r="T64" s="347"/>
      <c r="AA64" s="184"/>
      <c r="AC64" s="347"/>
      <c r="AH64" s="172"/>
      <c r="AI64" s="158"/>
      <c r="AJ64" s="158"/>
      <c r="AK64" s="158"/>
      <c r="AL64" s="158"/>
      <c r="AM64" s="158"/>
      <c r="AN64" s="347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263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158"/>
      <c r="CX64" s="158"/>
      <c r="CY64" s="158"/>
      <c r="CZ64" s="158"/>
    </row>
    <row r="65" spans="1:104" ht="15.75">
      <c r="A65" s="312"/>
      <c r="B65" s="312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AA65" s="184"/>
      <c r="AI65" s="158"/>
      <c r="AJ65" s="158"/>
      <c r="AK65" s="158"/>
      <c r="AL65" s="158"/>
      <c r="AM65" s="158"/>
      <c r="AN65" s="261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158"/>
      <c r="CX65" s="158"/>
      <c r="CY65" s="158"/>
      <c r="CZ65" s="158"/>
    </row>
    <row r="66" spans="27:104" ht="12.75">
      <c r="AA66" s="184"/>
      <c r="AI66" s="158"/>
      <c r="AJ66" s="158"/>
      <c r="AK66" s="158"/>
      <c r="AL66" s="158"/>
      <c r="AM66" s="158"/>
      <c r="AN66" s="261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158"/>
      <c r="CX66" s="158"/>
      <c r="CY66" s="158"/>
      <c r="CZ66" s="158"/>
    </row>
    <row r="67" spans="27:104" ht="12.75">
      <c r="AA67" s="184"/>
      <c r="AI67" s="158"/>
      <c r="AJ67" s="158"/>
      <c r="AK67" s="158"/>
      <c r="AL67" s="158"/>
      <c r="AM67" s="158"/>
      <c r="AN67" s="261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263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158"/>
      <c r="CX67" s="158"/>
      <c r="CY67" s="158"/>
      <c r="CZ67" s="158"/>
    </row>
    <row r="68" spans="27:104" ht="12.75">
      <c r="AA68" s="184"/>
      <c r="AI68" s="158"/>
      <c r="AJ68" s="158"/>
      <c r="AK68" s="158"/>
      <c r="AL68" s="158"/>
      <c r="AM68" s="158"/>
      <c r="AN68" s="261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158"/>
      <c r="CX68" s="158"/>
      <c r="CY68" s="158"/>
      <c r="CZ68" s="158"/>
    </row>
    <row r="69" spans="27:104" ht="12.75">
      <c r="AA69" s="184"/>
      <c r="AI69" s="158"/>
      <c r="AJ69" s="158"/>
      <c r="AK69" s="158"/>
      <c r="AL69" s="158"/>
      <c r="AM69" s="158"/>
      <c r="AN69" s="261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  <c r="CS69" s="261"/>
      <c r="CT69" s="261"/>
      <c r="CU69" s="261"/>
      <c r="CV69" s="261"/>
      <c r="CW69" s="158"/>
      <c r="CX69" s="158"/>
      <c r="CY69" s="158"/>
      <c r="CZ69" s="158"/>
    </row>
    <row r="70" spans="27:104" ht="12.75">
      <c r="AA70" s="184"/>
      <c r="AI70" s="158"/>
      <c r="AJ70" s="158"/>
      <c r="AK70" s="158"/>
      <c r="AL70" s="158"/>
      <c r="AM70" s="158"/>
      <c r="AN70" s="261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158"/>
      <c r="CX70" s="158"/>
      <c r="CY70" s="158"/>
      <c r="CZ70" s="158"/>
    </row>
    <row r="71" spans="27:104" ht="12.75">
      <c r="AA71" s="184"/>
      <c r="AI71" s="158"/>
      <c r="AJ71" s="158"/>
      <c r="AK71" s="158"/>
      <c r="AL71" s="158"/>
      <c r="AM71" s="158"/>
      <c r="AN71" s="261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158"/>
      <c r="CX71" s="158"/>
      <c r="CY71" s="158"/>
      <c r="CZ71" s="158"/>
    </row>
    <row r="72" spans="27:104" ht="12.75">
      <c r="AA72" s="184"/>
      <c r="AI72" s="158"/>
      <c r="AJ72" s="158"/>
      <c r="AK72" s="158"/>
      <c r="AL72" s="158"/>
      <c r="AM72" s="158"/>
      <c r="AN72" s="261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158"/>
      <c r="CX72" s="158"/>
      <c r="CY72" s="158"/>
      <c r="CZ72" s="158"/>
    </row>
    <row r="73" spans="27:104" ht="12.75">
      <c r="AA73" s="184"/>
      <c r="AI73" s="158"/>
      <c r="AJ73" s="158"/>
      <c r="AK73" s="158"/>
      <c r="AL73" s="158"/>
      <c r="AM73" s="158"/>
      <c r="AN73" s="261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158"/>
      <c r="CX73" s="158"/>
      <c r="CY73" s="158"/>
      <c r="CZ73" s="158"/>
    </row>
    <row r="74" spans="27:104" ht="12.75">
      <c r="AA74" s="184"/>
      <c r="AI74" s="158"/>
      <c r="AJ74" s="158"/>
      <c r="AK74" s="158"/>
      <c r="AL74" s="158"/>
      <c r="AM74" s="158"/>
      <c r="AN74" s="261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158"/>
      <c r="CX74" s="158"/>
      <c r="CY74" s="158"/>
      <c r="CZ74" s="158"/>
    </row>
    <row r="75" spans="27:104" ht="12.75">
      <c r="AA75" s="184"/>
      <c r="AI75" s="158"/>
      <c r="AJ75" s="158"/>
      <c r="AK75" s="158"/>
      <c r="AL75" s="158"/>
      <c r="AM75" s="158"/>
      <c r="AN75" s="261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158"/>
      <c r="CX75" s="158"/>
      <c r="CY75" s="158"/>
      <c r="CZ75" s="158"/>
    </row>
    <row r="76" spans="27:104" ht="12.75">
      <c r="AA76" s="184"/>
      <c r="AI76" s="158"/>
      <c r="AJ76" s="158"/>
      <c r="AK76" s="158"/>
      <c r="AL76" s="158"/>
      <c r="AM76" s="158"/>
      <c r="AN76" s="261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158"/>
      <c r="CX76" s="158"/>
      <c r="CY76" s="158"/>
      <c r="CZ76" s="158"/>
    </row>
    <row r="77" spans="27:104" ht="12.75">
      <c r="AA77" s="184"/>
      <c r="AI77" s="158"/>
      <c r="AJ77" s="158"/>
      <c r="AK77" s="158"/>
      <c r="AL77" s="158"/>
      <c r="AM77" s="158"/>
      <c r="AN77" s="261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158"/>
      <c r="CX77" s="158"/>
      <c r="CY77" s="158"/>
      <c r="CZ77" s="158"/>
    </row>
    <row r="78" spans="27:104" ht="12.75">
      <c r="AA78" s="184"/>
      <c r="AI78" s="158"/>
      <c r="AJ78" s="158"/>
      <c r="AK78" s="158"/>
      <c r="AL78" s="158"/>
      <c r="AM78" s="158"/>
      <c r="AN78" s="261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158"/>
      <c r="CX78" s="158"/>
      <c r="CY78" s="158"/>
      <c r="CZ78" s="158"/>
    </row>
    <row r="79" spans="27:104" ht="12.75">
      <c r="AA79" s="184"/>
      <c r="AI79" s="158"/>
      <c r="AJ79" s="158"/>
      <c r="AK79" s="158"/>
      <c r="AL79" s="158"/>
      <c r="AM79" s="158"/>
      <c r="AN79" s="261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158"/>
      <c r="CX79" s="158"/>
      <c r="CY79" s="158"/>
      <c r="CZ79" s="158"/>
    </row>
    <row r="80" spans="27:104" ht="12.75">
      <c r="AA80" s="184"/>
      <c r="AI80" s="158"/>
      <c r="AJ80" s="158"/>
      <c r="AK80" s="158"/>
      <c r="AL80" s="158"/>
      <c r="AM80" s="158"/>
      <c r="AN80" s="261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158"/>
      <c r="CX80" s="158"/>
      <c r="CY80" s="158"/>
      <c r="CZ80" s="158"/>
    </row>
    <row r="81" spans="27:104" ht="12.75">
      <c r="AA81" s="184"/>
      <c r="AI81" s="158"/>
      <c r="AJ81" s="158"/>
      <c r="AK81" s="158"/>
      <c r="AL81" s="158"/>
      <c r="AM81" s="158"/>
      <c r="AN81" s="261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  <c r="CR81" s="261"/>
      <c r="CS81" s="261"/>
      <c r="CT81" s="261"/>
      <c r="CU81" s="261"/>
      <c r="CV81" s="261"/>
      <c r="CW81" s="158"/>
      <c r="CX81" s="158"/>
      <c r="CY81" s="158"/>
      <c r="CZ81" s="158"/>
    </row>
    <row r="82" spans="27:104" ht="12.75">
      <c r="AA82" s="184"/>
      <c r="AI82" s="158"/>
      <c r="AJ82" s="158"/>
      <c r="AK82" s="158"/>
      <c r="AL82" s="158"/>
      <c r="AM82" s="158"/>
      <c r="AN82" s="261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158"/>
      <c r="CX82" s="158"/>
      <c r="CY82" s="158"/>
      <c r="CZ82" s="158"/>
    </row>
    <row r="83" spans="27:104" ht="12.75">
      <c r="AA83" s="184"/>
      <c r="AI83" s="158"/>
      <c r="AJ83" s="158"/>
      <c r="AK83" s="158"/>
      <c r="AL83" s="158"/>
      <c r="AM83" s="158"/>
      <c r="AN83" s="261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158"/>
      <c r="CX83" s="158"/>
      <c r="CY83" s="158"/>
      <c r="CZ83" s="158"/>
    </row>
    <row r="84" spans="27:104" ht="12.75">
      <c r="AA84" s="184"/>
      <c r="AI84" s="158"/>
      <c r="AJ84" s="158"/>
      <c r="AK84" s="158"/>
      <c r="AL84" s="158"/>
      <c r="AM84" s="158"/>
      <c r="AN84" s="261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158"/>
      <c r="CX84" s="158"/>
      <c r="CY84" s="158"/>
      <c r="CZ84" s="158"/>
    </row>
    <row r="85" spans="27:104" ht="12.75">
      <c r="AA85" s="184"/>
      <c r="AI85" s="158"/>
      <c r="AJ85" s="158"/>
      <c r="AK85" s="158"/>
      <c r="AL85" s="158"/>
      <c r="AM85" s="158"/>
      <c r="AN85" s="261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  <c r="CS85" s="261"/>
      <c r="CT85" s="261"/>
      <c r="CU85" s="261"/>
      <c r="CV85" s="261"/>
      <c r="CW85" s="158"/>
      <c r="CX85" s="158"/>
      <c r="CY85" s="158"/>
      <c r="CZ85" s="158"/>
    </row>
    <row r="86" spans="27:104" ht="12.75">
      <c r="AA86" s="184"/>
      <c r="AI86" s="158"/>
      <c r="AJ86" s="158"/>
      <c r="AK86" s="158"/>
      <c r="AL86" s="158"/>
      <c r="AM86" s="158"/>
      <c r="AN86" s="261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158"/>
      <c r="CX86" s="158"/>
      <c r="CY86" s="158"/>
      <c r="CZ86" s="158"/>
    </row>
    <row r="87" spans="27:104" ht="12.75">
      <c r="AA87" s="184"/>
      <c r="AI87" s="158"/>
      <c r="AJ87" s="158"/>
      <c r="AK87" s="158"/>
      <c r="AL87" s="158"/>
      <c r="AM87" s="158"/>
      <c r="AN87" s="261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  <c r="CR87" s="261"/>
      <c r="CS87" s="261"/>
      <c r="CT87" s="261"/>
      <c r="CU87" s="261"/>
      <c r="CV87" s="261"/>
      <c r="CW87" s="158"/>
      <c r="CX87" s="158"/>
      <c r="CY87" s="158"/>
      <c r="CZ87" s="158"/>
    </row>
    <row r="88" spans="27:104" ht="12.75">
      <c r="AA88" s="184"/>
      <c r="AI88" s="158"/>
      <c r="AJ88" s="158"/>
      <c r="AK88" s="158"/>
      <c r="AL88" s="158"/>
      <c r="AM88" s="158"/>
      <c r="AN88" s="261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158"/>
      <c r="CX88" s="158"/>
      <c r="CY88" s="158"/>
      <c r="CZ88" s="158"/>
    </row>
    <row r="89" spans="27:104" ht="12.75">
      <c r="AA89" s="184"/>
      <c r="AI89" s="158"/>
      <c r="AJ89" s="158"/>
      <c r="AK89" s="158"/>
      <c r="AL89" s="158"/>
      <c r="AM89" s="158"/>
      <c r="AN89" s="261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158"/>
      <c r="CX89" s="158"/>
      <c r="CY89" s="158"/>
      <c r="CZ89" s="158"/>
    </row>
    <row r="90" spans="27:104" ht="12.75">
      <c r="AA90" s="184"/>
      <c r="AI90" s="158"/>
      <c r="AJ90" s="158"/>
      <c r="AK90" s="158"/>
      <c r="AL90" s="158"/>
      <c r="AM90" s="158"/>
      <c r="AN90" s="261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158"/>
      <c r="CX90" s="158"/>
      <c r="CY90" s="158"/>
      <c r="CZ90" s="158"/>
    </row>
    <row r="91" spans="27:104" ht="12.75">
      <c r="AA91" s="184"/>
      <c r="AI91" s="158"/>
      <c r="AJ91" s="158"/>
      <c r="AK91" s="158"/>
      <c r="AL91" s="158"/>
      <c r="AM91" s="158"/>
      <c r="AN91" s="261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158"/>
      <c r="CX91" s="158"/>
      <c r="CY91" s="158"/>
      <c r="CZ91" s="158"/>
    </row>
    <row r="92" spans="27:104" ht="12.75">
      <c r="AA92" s="184"/>
      <c r="AI92" s="158"/>
      <c r="AJ92" s="158"/>
      <c r="AK92" s="158"/>
      <c r="AL92" s="158"/>
      <c r="AM92" s="158"/>
      <c r="AN92" s="261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158"/>
      <c r="CX92" s="158"/>
      <c r="CY92" s="158"/>
      <c r="CZ92" s="158"/>
    </row>
    <row r="93" spans="27:104" ht="12.75">
      <c r="AA93" s="184"/>
      <c r="AI93" s="158"/>
      <c r="AJ93" s="158"/>
      <c r="AK93" s="158"/>
      <c r="AL93" s="158"/>
      <c r="AM93" s="158"/>
      <c r="AN93" s="261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158"/>
      <c r="CX93" s="158"/>
      <c r="CY93" s="158"/>
      <c r="CZ93" s="158"/>
    </row>
    <row r="94" spans="27:104" ht="12.75">
      <c r="AA94" s="184"/>
      <c r="AI94" s="158"/>
      <c r="AJ94" s="158"/>
      <c r="AK94" s="158"/>
      <c r="AL94" s="158"/>
      <c r="AM94" s="158"/>
      <c r="AN94" s="261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1"/>
      <c r="BW94" s="261"/>
      <c r="BX94" s="261"/>
      <c r="BY94" s="261"/>
      <c r="BZ94" s="261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  <c r="CP94" s="261"/>
      <c r="CQ94" s="261"/>
      <c r="CR94" s="261"/>
      <c r="CS94" s="261"/>
      <c r="CT94" s="261"/>
      <c r="CU94" s="261"/>
      <c r="CV94" s="261"/>
      <c r="CW94" s="158"/>
      <c r="CX94" s="158"/>
      <c r="CY94" s="158"/>
      <c r="CZ94" s="158"/>
    </row>
    <row r="95" spans="27:104" ht="12.75">
      <c r="AA95" s="184"/>
      <c r="AI95" s="158"/>
      <c r="AJ95" s="158"/>
      <c r="AK95" s="158"/>
      <c r="AL95" s="158"/>
      <c r="AM95" s="158"/>
      <c r="AN95" s="261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158"/>
      <c r="CX95" s="158"/>
      <c r="CY95" s="158"/>
      <c r="CZ95" s="158"/>
    </row>
    <row r="96" spans="27:104" ht="12.75">
      <c r="AA96" s="184"/>
      <c r="AI96" s="158"/>
      <c r="AJ96" s="158"/>
      <c r="AK96" s="158"/>
      <c r="AL96" s="158"/>
      <c r="AM96" s="158"/>
      <c r="AN96" s="261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158"/>
      <c r="CX96" s="158"/>
      <c r="CY96" s="158"/>
      <c r="CZ96" s="158"/>
    </row>
    <row r="97" spans="27:104" ht="12.75">
      <c r="AA97" s="184"/>
      <c r="AI97" s="158"/>
      <c r="AJ97" s="158"/>
      <c r="AK97" s="158"/>
      <c r="AL97" s="158"/>
      <c r="AM97" s="158"/>
      <c r="AN97" s="261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158"/>
      <c r="CX97" s="158"/>
      <c r="CY97" s="158"/>
      <c r="CZ97" s="158"/>
    </row>
    <row r="98" spans="27:104" ht="12.75">
      <c r="AA98" s="184"/>
      <c r="AI98" s="158"/>
      <c r="AJ98" s="158"/>
      <c r="AK98" s="158"/>
      <c r="AL98" s="158"/>
      <c r="AM98" s="158"/>
      <c r="AN98" s="261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158"/>
      <c r="CX98" s="158"/>
      <c r="CY98" s="158"/>
      <c r="CZ98" s="158"/>
    </row>
    <row r="99" spans="27:104" ht="12.75">
      <c r="AA99" s="184"/>
      <c r="AI99" s="158"/>
      <c r="AJ99" s="158"/>
      <c r="AK99" s="158"/>
      <c r="AL99" s="158"/>
      <c r="AM99" s="158"/>
      <c r="AN99" s="261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158"/>
      <c r="CX99" s="158"/>
      <c r="CY99" s="158"/>
      <c r="CZ99" s="158"/>
    </row>
    <row r="100" spans="27:104" ht="12.75">
      <c r="AA100" s="184"/>
      <c r="AI100" s="158"/>
      <c r="AJ100" s="158"/>
      <c r="AK100" s="158"/>
      <c r="AL100" s="158"/>
      <c r="AM100" s="158"/>
      <c r="AN100" s="261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158"/>
      <c r="CX100" s="158"/>
      <c r="CY100" s="158"/>
      <c r="CZ100" s="158"/>
    </row>
    <row r="101" spans="27:104" ht="12.75">
      <c r="AA101" s="184"/>
      <c r="AI101" s="158"/>
      <c r="AJ101" s="158"/>
      <c r="AK101" s="158"/>
      <c r="AL101" s="158"/>
      <c r="AM101" s="158"/>
      <c r="AN101" s="261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158"/>
      <c r="CX101" s="158"/>
      <c r="CY101" s="158"/>
      <c r="CZ101" s="158"/>
    </row>
    <row r="102" spans="27:104" ht="12.75">
      <c r="AA102" s="184"/>
      <c r="AI102" s="158"/>
      <c r="AJ102" s="158"/>
      <c r="AK102" s="158"/>
      <c r="AL102" s="158"/>
      <c r="AM102" s="158"/>
      <c r="AN102" s="261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158"/>
      <c r="CX102" s="158"/>
      <c r="CY102" s="158"/>
      <c r="CZ102" s="158"/>
    </row>
    <row r="103" spans="27:104" ht="12.75">
      <c r="AA103" s="184"/>
      <c r="AI103" s="158"/>
      <c r="AJ103" s="158"/>
      <c r="AK103" s="158"/>
      <c r="AL103" s="158"/>
      <c r="AM103" s="158"/>
      <c r="AN103" s="261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158"/>
      <c r="CX103" s="158"/>
      <c r="CY103" s="158"/>
      <c r="CZ103" s="158"/>
    </row>
    <row r="104" spans="27:104" ht="12.75">
      <c r="AA104" s="184"/>
      <c r="AI104" s="158"/>
      <c r="AJ104" s="158"/>
      <c r="AK104" s="158"/>
      <c r="AL104" s="158"/>
      <c r="AM104" s="158"/>
      <c r="AN104" s="261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158"/>
      <c r="CX104" s="158"/>
      <c r="CY104" s="158"/>
      <c r="CZ104" s="158"/>
    </row>
    <row r="105" spans="27:104" ht="12.75">
      <c r="AA105" s="184"/>
      <c r="AI105" s="158"/>
      <c r="AJ105" s="158"/>
      <c r="AK105" s="158"/>
      <c r="AL105" s="158"/>
      <c r="AM105" s="158"/>
      <c r="AN105" s="261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158"/>
      <c r="CX105" s="158"/>
      <c r="CY105" s="158"/>
      <c r="CZ105" s="158"/>
    </row>
    <row r="106" spans="27:104" ht="12.75">
      <c r="AA106" s="184"/>
      <c r="AI106" s="158"/>
      <c r="AJ106" s="158"/>
      <c r="AK106" s="158"/>
      <c r="AL106" s="158"/>
      <c r="AM106" s="158"/>
      <c r="AN106" s="261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  <c r="CS106" s="261"/>
      <c r="CT106" s="261"/>
      <c r="CU106" s="261"/>
      <c r="CV106" s="261"/>
      <c r="CW106" s="158"/>
      <c r="CX106" s="158"/>
      <c r="CY106" s="158"/>
      <c r="CZ106" s="158"/>
    </row>
    <row r="107" spans="27:104" ht="12.75">
      <c r="AA107" s="184"/>
      <c r="AI107" s="158"/>
      <c r="AJ107" s="158"/>
      <c r="AK107" s="158"/>
      <c r="AL107" s="158"/>
      <c r="AM107" s="158"/>
      <c r="AN107" s="261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158"/>
      <c r="CX107" s="158"/>
      <c r="CY107" s="158"/>
      <c r="CZ107" s="158"/>
    </row>
    <row r="108" spans="27:104" ht="12.75">
      <c r="AA108" s="184"/>
      <c r="AI108" s="158"/>
      <c r="AJ108" s="158"/>
      <c r="AK108" s="158"/>
      <c r="AL108" s="158"/>
      <c r="AM108" s="158"/>
      <c r="AN108" s="261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158"/>
      <c r="CX108" s="158"/>
      <c r="CY108" s="158"/>
      <c r="CZ108" s="158"/>
    </row>
    <row r="109" spans="27:104" ht="12.75">
      <c r="AA109" s="184"/>
      <c r="AI109" s="158"/>
      <c r="AJ109" s="158"/>
      <c r="AK109" s="158"/>
      <c r="AL109" s="158"/>
      <c r="AM109" s="158"/>
      <c r="AN109" s="261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  <c r="CP109" s="261"/>
      <c r="CQ109" s="261"/>
      <c r="CR109" s="261"/>
      <c r="CS109" s="261"/>
      <c r="CT109" s="261"/>
      <c r="CU109" s="261"/>
      <c r="CV109" s="261"/>
      <c r="CW109" s="158"/>
      <c r="CX109" s="158"/>
      <c r="CY109" s="158"/>
      <c r="CZ109" s="158"/>
    </row>
    <row r="110" spans="27:104" ht="12.75">
      <c r="AA110" s="184"/>
      <c r="AI110" s="158"/>
      <c r="AJ110" s="158"/>
      <c r="AK110" s="158"/>
      <c r="AL110" s="158"/>
      <c r="AM110" s="158"/>
      <c r="AN110" s="261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158"/>
      <c r="CX110" s="158"/>
      <c r="CY110" s="158"/>
      <c r="CZ110" s="158"/>
    </row>
    <row r="111" spans="27:104" ht="12.75">
      <c r="AA111" s="184"/>
      <c r="AI111" s="158"/>
      <c r="AJ111" s="158"/>
      <c r="AK111" s="158"/>
      <c r="AL111" s="158"/>
      <c r="AM111" s="158"/>
      <c r="AN111" s="261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158"/>
      <c r="CX111" s="158"/>
      <c r="CY111" s="158"/>
      <c r="CZ111" s="158"/>
    </row>
    <row r="112" spans="27:104" ht="12.75">
      <c r="AA112" s="184"/>
      <c r="AI112" s="158"/>
      <c r="AJ112" s="158"/>
      <c r="AK112" s="158"/>
      <c r="AL112" s="158"/>
      <c r="AM112" s="158"/>
      <c r="AN112" s="261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  <c r="CR112" s="261"/>
      <c r="CS112" s="261"/>
      <c r="CT112" s="261"/>
      <c r="CU112" s="261"/>
      <c r="CV112" s="261"/>
      <c r="CW112" s="158"/>
      <c r="CX112" s="158"/>
      <c r="CY112" s="158"/>
      <c r="CZ112" s="158"/>
    </row>
    <row r="113" spans="27:104" ht="12.75">
      <c r="AA113" s="184"/>
      <c r="AI113" s="158"/>
      <c r="AJ113" s="158"/>
      <c r="AK113" s="158"/>
      <c r="AL113" s="158"/>
      <c r="AM113" s="158"/>
      <c r="AN113" s="261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  <c r="CR113" s="261"/>
      <c r="CS113" s="261"/>
      <c r="CT113" s="261"/>
      <c r="CU113" s="261"/>
      <c r="CV113" s="261"/>
      <c r="CW113" s="158"/>
      <c r="CX113" s="158"/>
      <c r="CY113" s="158"/>
      <c r="CZ113" s="158"/>
    </row>
    <row r="114" spans="27:104" ht="12.75">
      <c r="AA114" s="184"/>
      <c r="AI114" s="158"/>
      <c r="AJ114" s="158"/>
      <c r="AK114" s="158"/>
      <c r="AL114" s="158"/>
      <c r="AM114" s="158"/>
      <c r="AN114" s="261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  <c r="CS114" s="261"/>
      <c r="CT114" s="261"/>
      <c r="CU114" s="261"/>
      <c r="CV114" s="261"/>
      <c r="CW114" s="158"/>
      <c r="CX114" s="158"/>
      <c r="CY114" s="158"/>
      <c r="CZ114" s="158"/>
    </row>
    <row r="115" spans="27:104" ht="12.75">
      <c r="AA115" s="184"/>
      <c r="AI115" s="158"/>
      <c r="AJ115" s="158"/>
      <c r="AK115" s="158"/>
      <c r="AL115" s="158"/>
      <c r="AM115" s="158"/>
      <c r="AN115" s="261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/>
      <c r="CL115" s="261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158"/>
      <c r="CX115" s="158"/>
      <c r="CY115" s="158"/>
      <c r="CZ115" s="158"/>
    </row>
    <row r="116" spans="27:104" ht="12.75">
      <c r="AA116" s="184"/>
      <c r="AI116" s="158"/>
      <c r="AJ116" s="158"/>
      <c r="AK116" s="158"/>
      <c r="AL116" s="158"/>
      <c r="AM116" s="158"/>
      <c r="AN116" s="261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  <c r="CR116" s="261"/>
      <c r="CS116" s="261"/>
      <c r="CT116" s="261"/>
      <c r="CU116" s="261"/>
      <c r="CV116" s="261"/>
      <c r="CW116" s="158"/>
      <c r="CX116" s="158"/>
      <c r="CY116" s="158"/>
      <c r="CZ116" s="158"/>
    </row>
    <row r="117" spans="27:104" ht="12.75">
      <c r="AA117" s="184"/>
      <c r="AI117" s="158"/>
      <c r="AJ117" s="158"/>
      <c r="AK117" s="158"/>
      <c r="AL117" s="158"/>
      <c r="AM117" s="158"/>
      <c r="AN117" s="261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158"/>
      <c r="CX117" s="158"/>
      <c r="CY117" s="158"/>
      <c r="CZ117" s="158"/>
    </row>
    <row r="118" spans="27:104" ht="12.75">
      <c r="AA118" s="184"/>
      <c r="AI118" s="158"/>
      <c r="AJ118" s="158"/>
      <c r="AK118" s="158"/>
      <c r="AL118" s="158"/>
      <c r="AM118" s="158"/>
      <c r="AN118" s="261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1"/>
      <c r="CV118" s="261"/>
      <c r="CW118" s="158"/>
      <c r="CX118" s="158"/>
      <c r="CY118" s="158"/>
      <c r="CZ118" s="158"/>
    </row>
    <row r="119" spans="27:104" ht="12.75">
      <c r="AA119" s="184"/>
      <c r="AI119" s="158"/>
      <c r="AJ119" s="158"/>
      <c r="AK119" s="158"/>
      <c r="AL119" s="158"/>
      <c r="AM119" s="158"/>
      <c r="AN119" s="261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1"/>
      <c r="CV119" s="261"/>
      <c r="CW119" s="158"/>
      <c r="CX119" s="158"/>
      <c r="CY119" s="158"/>
      <c r="CZ119" s="158"/>
    </row>
    <row r="120" spans="27:104" ht="12.75">
      <c r="AA120" s="184"/>
      <c r="AI120" s="158"/>
      <c r="AJ120" s="158"/>
      <c r="AK120" s="158"/>
      <c r="AL120" s="158"/>
      <c r="AM120" s="158"/>
      <c r="AN120" s="261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  <c r="CS120" s="261"/>
      <c r="CT120" s="261"/>
      <c r="CU120" s="261"/>
      <c r="CV120" s="261"/>
      <c r="CW120" s="158"/>
      <c r="CX120" s="158"/>
      <c r="CY120" s="158"/>
      <c r="CZ120" s="158"/>
    </row>
    <row r="121" spans="27:104" ht="12.75">
      <c r="AA121" s="184"/>
      <c r="AI121" s="158"/>
      <c r="AJ121" s="158"/>
      <c r="AK121" s="158"/>
      <c r="AL121" s="158"/>
      <c r="AM121" s="158"/>
      <c r="AN121" s="261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  <c r="CR121" s="261"/>
      <c r="CS121" s="261"/>
      <c r="CT121" s="261"/>
      <c r="CU121" s="261"/>
      <c r="CV121" s="261"/>
      <c r="CW121" s="158"/>
      <c r="CX121" s="158"/>
      <c r="CY121" s="158"/>
      <c r="CZ121" s="158"/>
    </row>
    <row r="122" spans="27:104" ht="12.75">
      <c r="AA122" s="184"/>
      <c r="AI122" s="158"/>
      <c r="AJ122" s="158"/>
      <c r="AK122" s="158"/>
      <c r="AL122" s="158"/>
      <c r="AM122" s="158"/>
      <c r="AN122" s="261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261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61"/>
      <c r="BR122" s="261"/>
      <c r="BS122" s="261"/>
      <c r="BT122" s="261"/>
      <c r="BU122" s="261"/>
      <c r="BV122" s="261"/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  <c r="CP122" s="261"/>
      <c r="CQ122" s="261"/>
      <c r="CR122" s="261"/>
      <c r="CS122" s="261"/>
      <c r="CT122" s="261"/>
      <c r="CU122" s="261"/>
      <c r="CV122" s="261"/>
      <c r="CW122" s="158"/>
      <c r="CX122" s="158"/>
      <c r="CY122" s="158"/>
      <c r="CZ122" s="158"/>
    </row>
    <row r="123" spans="27:104" ht="12.75">
      <c r="AA123" s="184"/>
      <c r="AI123" s="158"/>
      <c r="AJ123" s="158"/>
      <c r="AK123" s="158"/>
      <c r="AL123" s="158"/>
      <c r="AM123" s="158"/>
      <c r="AN123" s="261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261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61"/>
      <c r="BR123" s="261"/>
      <c r="BS123" s="261"/>
      <c r="BT123" s="261"/>
      <c r="BU123" s="261"/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61"/>
      <c r="CJ123" s="261"/>
      <c r="CK123" s="261"/>
      <c r="CL123" s="261"/>
      <c r="CM123" s="261"/>
      <c r="CN123" s="261"/>
      <c r="CO123" s="261"/>
      <c r="CP123" s="261"/>
      <c r="CQ123" s="261"/>
      <c r="CR123" s="261"/>
      <c r="CS123" s="261"/>
      <c r="CT123" s="261"/>
      <c r="CU123" s="261"/>
      <c r="CV123" s="261"/>
      <c r="CW123" s="158"/>
      <c r="CX123" s="158"/>
      <c r="CY123" s="158"/>
      <c r="CZ123" s="158"/>
    </row>
    <row r="124" spans="27:104" ht="12.75">
      <c r="AA124" s="184"/>
      <c r="AI124" s="158"/>
      <c r="AJ124" s="158"/>
      <c r="AK124" s="158"/>
      <c r="AL124" s="158"/>
      <c r="AM124" s="158"/>
      <c r="AN124" s="261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/>
      <c r="CL124" s="261"/>
      <c r="CM124" s="261"/>
      <c r="CN124" s="261"/>
      <c r="CO124" s="261"/>
      <c r="CP124" s="261"/>
      <c r="CQ124" s="261"/>
      <c r="CR124" s="261"/>
      <c r="CS124" s="261"/>
      <c r="CT124" s="261"/>
      <c r="CU124" s="261"/>
      <c r="CV124" s="261"/>
      <c r="CW124" s="158"/>
      <c r="CX124" s="158"/>
      <c r="CY124" s="158"/>
      <c r="CZ124" s="158"/>
    </row>
    <row r="125" spans="27:104" ht="12.75">
      <c r="AA125" s="184"/>
      <c r="AI125" s="158"/>
      <c r="AJ125" s="158"/>
      <c r="AK125" s="158"/>
      <c r="AL125" s="158"/>
      <c r="AM125" s="158"/>
      <c r="AN125" s="261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158"/>
      <c r="CX125" s="158"/>
      <c r="CY125" s="158"/>
      <c r="CZ125" s="158"/>
    </row>
    <row r="126" spans="27:104" ht="12.75">
      <c r="AA126" s="184"/>
      <c r="AI126" s="158"/>
      <c r="AJ126" s="158"/>
      <c r="AK126" s="158"/>
      <c r="AL126" s="158"/>
      <c r="AM126" s="158"/>
      <c r="AN126" s="261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  <c r="CR126" s="261"/>
      <c r="CS126" s="261"/>
      <c r="CT126" s="261"/>
      <c r="CU126" s="261"/>
      <c r="CV126" s="261"/>
      <c r="CW126" s="158"/>
      <c r="CX126" s="158"/>
      <c r="CY126" s="158"/>
      <c r="CZ126" s="158"/>
    </row>
    <row r="127" spans="27:104" ht="12.75">
      <c r="AA127" s="184"/>
      <c r="AI127" s="158"/>
      <c r="AJ127" s="158"/>
      <c r="AK127" s="158"/>
      <c r="AL127" s="158"/>
      <c r="AM127" s="158"/>
      <c r="AN127" s="261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261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61"/>
      <c r="BR127" s="261"/>
      <c r="BS127" s="261"/>
      <c r="BT127" s="261"/>
      <c r="BU127" s="261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/>
      <c r="CL127" s="261"/>
      <c r="CM127" s="261"/>
      <c r="CN127" s="261"/>
      <c r="CO127" s="261"/>
      <c r="CP127" s="261"/>
      <c r="CQ127" s="261"/>
      <c r="CR127" s="261"/>
      <c r="CS127" s="261"/>
      <c r="CT127" s="261"/>
      <c r="CU127" s="261"/>
      <c r="CV127" s="261"/>
      <c r="CW127" s="158"/>
      <c r="CX127" s="158"/>
      <c r="CY127" s="158"/>
      <c r="CZ127" s="158"/>
    </row>
    <row r="128" spans="27:104" ht="12.75">
      <c r="AA128" s="184"/>
      <c r="AI128" s="158"/>
      <c r="AJ128" s="158"/>
      <c r="AK128" s="158"/>
      <c r="AL128" s="158"/>
      <c r="AM128" s="158"/>
      <c r="AN128" s="261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261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61"/>
      <c r="BR128" s="261"/>
      <c r="BS128" s="261"/>
      <c r="BT128" s="261"/>
      <c r="BU128" s="261"/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1"/>
      <c r="CL128" s="261"/>
      <c r="CM128" s="261"/>
      <c r="CN128" s="261"/>
      <c r="CO128" s="261"/>
      <c r="CP128" s="261"/>
      <c r="CQ128" s="261"/>
      <c r="CR128" s="261"/>
      <c r="CS128" s="261"/>
      <c r="CT128" s="261"/>
      <c r="CU128" s="261"/>
      <c r="CV128" s="261"/>
      <c r="CW128" s="158"/>
      <c r="CX128" s="158"/>
      <c r="CY128" s="158"/>
      <c r="CZ128" s="158"/>
    </row>
    <row r="129" spans="27:104" ht="12.75">
      <c r="AA129" s="184"/>
      <c r="AI129" s="158"/>
      <c r="AJ129" s="158"/>
      <c r="AK129" s="158"/>
      <c r="AL129" s="158"/>
      <c r="AM129" s="158"/>
      <c r="AN129" s="261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61"/>
      <c r="BR129" s="261"/>
      <c r="BS129" s="261"/>
      <c r="BT129" s="261"/>
      <c r="BU129" s="261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61"/>
      <c r="CJ129" s="261"/>
      <c r="CK129" s="261"/>
      <c r="CL129" s="261"/>
      <c r="CM129" s="261"/>
      <c r="CN129" s="261"/>
      <c r="CO129" s="261"/>
      <c r="CP129" s="261"/>
      <c r="CQ129" s="261"/>
      <c r="CR129" s="261"/>
      <c r="CS129" s="261"/>
      <c r="CT129" s="261"/>
      <c r="CU129" s="261"/>
      <c r="CV129" s="261"/>
      <c r="CW129" s="158"/>
      <c r="CX129" s="158"/>
      <c r="CY129" s="158"/>
      <c r="CZ129" s="158"/>
    </row>
    <row r="130" spans="27:104" ht="12.75">
      <c r="AA130" s="184"/>
      <c r="AI130" s="158"/>
      <c r="AJ130" s="158"/>
      <c r="AK130" s="158"/>
      <c r="AL130" s="158"/>
      <c r="AM130" s="158"/>
      <c r="AN130" s="261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158"/>
      <c r="CX130" s="158"/>
      <c r="CY130" s="158"/>
      <c r="CZ130" s="158"/>
    </row>
    <row r="131" spans="27:104" ht="12.75">
      <c r="AA131" s="184"/>
      <c r="AI131" s="158"/>
      <c r="AJ131" s="158"/>
      <c r="AK131" s="158"/>
      <c r="AL131" s="158"/>
      <c r="AM131" s="158"/>
      <c r="AN131" s="261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  <c r="CR131" s="261"/>
      <c r="CS131" s="261"/>
      <c r="CT131" s="261"/>
      <c r="CU131" s="261"/>
      <c r="CV131" s="261"/>
      <c r="CW131" s="158"/>
      <c r="CX131" s="158"/>
      <c r="CY131" s="158"/>
      <c r="CZ131" s="158"/>
    </row>
    <row r="132" spans="27:104" ht="12.75">
      <c r="AA132" s="184"/>
      <c r="AI132" s="158"/>
      <c r="AJ132" s="158"/>
      <c r="AK132" s="158"/>
      <c r="AL132" s="158"/>
      <c r="AM132" s="158"/>
      <c r="AN132" s="261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158"/>
      <c r="CX132" s="158"/>
      <c r="CY132" s="158"/>
      <c r="CZ132" s="158"/>
    </row>
    <row r="133" spans="27:104" ht="12.75">
      <c r="AA133" s="184"/>
      <c r="AI133" s="158"/>
      <c r="AJ133" s="158"/>
      <c r="AK133" s="158"/>
      <c r="AL133" s="158"/>
      <c r="AM133" s="158"/>
      <c r="AN133" s="261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158"/>
      <c r="CX133" s="158"/>
      <c r="CY133" s="158"/>
      <c r="CZ133" s="158"/>
    </row>
    <row r="134" spans="27:104" ht="12.75">
      <c r="AA134" s="184"/>
      <c r="AI134" s="158"/>
      <c r="AJ134" s="158"/>
      <c r="AK134" s="158"/>
      <c r="AL134" s="158"/>
      <c r="AM134" s="158"/>
      <c r="AN134" s="261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158"/>
      <c r="CX134" s="158"/>
      <c r="CY134" s="158"/>
      <c r="CZ134" s="158"/>
    </row>
    <row r="135" spans="27:104" ht="12.75">
      <c r="AA135" s="184"/>
      <c r="AI135" s="158"/>
      <c r="AJ135" s="158"/>
      <c r="AK135" s="158"/>
      <c r="AL135" s="158"/>
      <c r="AM135" s="158"/>
      <c r="AN135" s="261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  <c r="CP135" s="261"/>
      <c r="CQ135" s="261"/>
      <c r="CR135" s="261"/>
      <c r="CS135" s="261"/>
      <c r="CT135" s="261"/>
      <c r="CU135" s="261"/>
      <c r="CV135" s="261"/>
      <c r="CW135" s="158"/>
      <c r="CX135" s="158"/>
      <c r="CY135" s="158"/>
      <c r="CZ135" s="158"/>
    </row>
    <row r="136" spans="27:104" ht="12.75">
      <c r="AA136" s="184"/>
      <c r="AI136" s="158"/>
      <c r="AJ136" s="158"/>
      <c r="AK136" s="158"/>
      <c r="AL136" s="158"/>
      <c r="AM136" s="158"/>
      <c r="AN136" s="261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158"/>
      <c r="CX136" s="158"/>
      <c r="CY136" s="158"/>
      <c r="CZ136" s="158"/>
    </row>
    <row r="137" spans="27:104" ht="12.75">
      <c r="AA137" s="184"/>
      <c r="AI137" s="158"/>
      <c r="AJ137" s="158"/>
      <c r="AK137" s="158"/>
      <c r="AL137" s="158"/>
      <c r="AM137" s="158"/>
      <c r="AN137" s="261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  <c r="CS137" s="261"/>
      <c r="CT137" s="261"/>
      <c r="CU137" s="261"/>
      <c r="CV137" s="261"/>
      <c r="CW137" s="158"/>
      <c r="CX137" s="158"/>
      <c r="CY137" s="158"/>
      <c r="CZ137" s="158"/>
    </row>
    <row r="138" spans="27:104" ht="12.75">
      <c r="AA138" s="184"/>
      <c r="AI138" s="158"/>
      <c r="AJ138" s="158"/>
      <c r="AK138" s="158"/>
      <c r="AL138" s="158"/>
      <c r="AM138" s="158"/>
      <c r="AN138" s="261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  <c r="CH138" s="261"/>
      <c r="CI138" s="261"/>
      <c r="CJ138" s="261"/>
      <c r="CK138" s="261"/>
      <c r="CL138" s="261"/>
      <c r="CM138" s="261"/>
      <c r="CN138" s="261"/>
      <c r="CO138" s="261"/>
      <c r="CP138" s="261"/>
      <c r="CQ138" s="261"/>
      <c r="CR138" s="261"/>
      <c r="CS138" s="261"/>
      <c r="CT138" s="261"/>
      <c r="CU138" s="261"/>
      <c r="CV138" s="261"/>
      <c r="CW138" s="158"/>
      <c r="CX138" s="158"/>
      <c r="CY138" s="158"/>
      <c r="CZ138" s="158"/>
    </row>
    <row r="139" spans="27:104" ht="12.75">
      <c r="AA139" s="184"/>
      <c r="AI139" s="158"/>
      <c r="AJ139" s="158"/>
      <c r="AK139" s="158"/>
      <c r="AL139" s="158"/>
      <c r="AM139" s="158"/>
      <c r="AN139" s="261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  <c r="CP139" s="261"/>
      <c r="CQ139" s="261"/>
      <c r="CR139" s="261"/>
      <c r="CS139" s="261"/>
      <c r="CT139" s="261"/>
      <c r="CU139" s="261"/>
      <c r="CV139" s="261"/>
      <c r="CW139" s="158"/>
      <c r="CX139" s="158"/>
      <c r="CY139" s="158"/>
      <c r="CZ139" s="158"/>
    </row>
    <row r="140" spans="27:104" ht="12.75">
      <c r="AA140" s="184"/>
      <c r="AI140" s="158"/>
      <c r="AJ140" s="158"/>
      <c r="AK140" s="158"/>
      <c r="AL140" s="158"/>
      <c r="AM140" s="158"/>
      <c r="AN140" s="261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261"/>
      <c r="BE140" s="261"/>
      <c r="BF140" s="261"/>
      <c r="BG140" s="261"/>
      <c r="BH140" s="261"/>
      <c r="BI140" s="261"/>
      <c r="BJ140" s="261"/>
      <c r="BK140" s="261"/>
      <c r="BL140" s="261"/>
      <c r="BM140" s="261"/>
      <c r="BN140" s="261"/>
      <c r="BO140" s="261"/>
      <c r="BP140" s="261"/>
      <c r="BQ140" s="261"/>
      <c r="BR140" s="261"/>
      <c r="BS140" s="261"/>
      <c r="BT140" s="261"/>
      <c r="BU140" s="261"/>
      <c r="BV140" s="261"/>
      <c r="BW140" s="261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261"/>
      <c r="CJ140" s="261"/>
      <c r="CK140" s="261"/>
      <c r="CL140" s="261"/>
      <c r="CM140" s="261"/>
      <c r="CN140" s="261"/>
      <c r="CO140" s="261"/>
      <c r="CP140" s="261"/>
      <c r="CQ140" s="261"/>
      <c r="CR140" s="261"/>
      <c r="CS140" s="261"/>
      <c r="CT140" s="261"/>
      <c r="CU140" s="261"/>
      <c r="CV140" s="261"/>
      <c r="CW140" s="158"/>
      <c r="CX140" s="158"/>
      <c r="CY140" s="158"/>
      <c r="CZ140" s="158"/>
    </row>
    <row r="141" spans="27:104" ht="12.75">
      <c r="AA141" s="184"/>
      <c r="AI141" s="158"/>
      <c r="AJ141" s="158"/>
      <c r="AK141" s="158"/>
      <c r="AL141" s="158"/>
      <c r="AM141" s="158"/>
      <c r="AN141" s="261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261"/>
      <c r="BE141" s="261"/>
      <c r="BF141" s="261"/>
      <c r="BG141" s="261"/>
      <c r="BH141" s="261"/>
      <c r="BI141" s="261"/>
      <c r="BJ141" s="261"/>
      <c r="BK141" s="261"/>
      <c r="BL141" s="261"/>
      <c r="BM141" s="261"/>
      <c r="BN141" s="261"/>
      <c r="BO141" s="261"/>
      <c r="BP141" s="261"/>
      <c r="BQ141" s="261"/>
      <c r="BR141" s="261"/>
      <c r="BS141" s="261"/>
      <c r="BT141" s="261"/>
      <c r="BU141" s="261"/>
      <c r="BV141" s="261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61"/>
      <c r="CJ141" s="261"/>
      <c r="CK141" s="261"/>
      <c r="CL141" s="261"/>
      <c r="CM141" s="261"/>
      <c r="CN141" s="261"/>
      <c r="CO141" s="261"/>
      <c r="CP141" s="261"/>
      <c r="CQ141" s="261"/>
      <c r="CR141" s="261"/>
      <c r="CS141" s="261"/>
      <c r="CT141" s="261"/>
      <c r="CU141" s="261"/>
      <c r="CV141" s="261"/>
      <c r="CW141" s="158"/>
      <c r="CX141" s="158"/>
      <c r="CY141" s="158"/>
      <c r="CZ141" s="158"/>
    </row>
    <row r="142" spans="27:104" ht="12.75">
      <c r="AA142" s="184"/>
      <c r="AI142" s="158"/>
      <c r="AJ142" s="158"/>
      <c r="AK142" s="158"/>
      <c r="AL142" s="158"/>
      <c r="AM142" s="158"/>
      <c r="AN142" s="261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  <c r="BQ142" s="261"/>
      <c r="BR142" s="261"/>
      <c r="BS142" s="261"/>
      <c r="BT142" s="261"/>
      <c r="BU142" s="261"/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/>
      <c r="CL142" s="261"/>
      <c r="CM142" s="261"/>
      <c r="CN142" s="261"/>
      <c r="CO142" s="261"/>
      <c r="CP142" s="261"/>
      <c r="CQ142" s="261"/>
      <c r="CR142" s="261"/>
      <c r="CS142" s="261"/>
      <c r="CT142" s="261"/>
      <c r="CU142" s="261"/>
      <c r="CV142" s="261"/>
      <c r="CW142" s="158"/>
      <c r="CX142" s="158"/>
      <c r="CY142" s="158"/>
      <c r="CZ142" s="158"/>
    </row>
    <row r="143" spans="27:104" ht="12.75">
      <c r="AA143" s="184"/>
      <c r="AI143" s="158"/>
      <c r="AJ143" s="158"/>
      <c r="AK143" s="158"/>
      <c r="AL143" s="158"/>
      <c r="AM143" s="158"/>
      <c r="AN143" s="261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261"/>
      <c r="BE143" s="261"/>
      <c r="BF143" s="261"/>
      <c r="BG143" s="261"/>
      <c r="BH143" s="261"/>
      <c r="BI143" s="261"/>
      <c r="BJ143" s="261"/>
      <c r="BK143" s="261"/>
      <c r="BL143" s="261"/>
      <c r="BM143" s="261"/>
      <c r="BN143" s="261"/>
      <c r="BO143" s="261"/>
      <c r="BP143" s="261"/>
      <c r="BQ143" s="261"/>
      <c r="BR143" s="261"/>
      <c r="BS143" s="261"/>
      <c r="BT143" s="261"/>
      <c r="BU143" s="261"/>
      <c r="BV143" s="261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61"/>
      <c r="CJ143" s="261"/>
      <c r="CK143" s="261"/>
      <c r="CL143" s="261"/>
      <c r="CM143" s="261"/>
      <c r="CN143" s="261"/>
      <c r="CO143" s="261"/>
      <c r="CP143" s="261"/>
      <c r="CQ143" s="261"/>
      <c r="CR143" s="261"/>
      <c r="CS143" s="261"/>
      <c r="CT143" s="261"/>
      <c r="CU143" s="261"/>
      <c r="CV143" s="261"/>
      <c r="CW143" s="158"/>
      <c r="CX143" s="158"/>
      <c r="CY143" s="158"/>
      <c r="CZ143" s="158"/>
    </row>
    <row r="144" spans="27:104" ht="12.75">
      <c r="AA144" s="184"/>
      <c r="AI144" s="158"/>
      <c r="AJ144" s="158"/>
      <c r="AK144" s="158"/>
      <c r="AL144" s="158"/>
      <c r="AM144" s="158"/>
      <c r="AN144" s="261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  <c r="CR144" s="261"/>
      <c r="CS144" s="261"/>
      <c r="CT144" s="261"/>
      <c r="CU144" s="261"/>
      <c r="CV144" s="261"/>
      <c r="CW144" s="158"/>
      <c r="CX144" s="158"/>
      <c r="CY144" s="158"/>
      <c r="CZ144" s="158"/>
    </row>
    <row r="145" spans="27:104" ht="12.75">
      <c r="AA145" s="184"/>
      <c r="AI145" s="158"/>
      <c r="AJ145" s="158"/>
      <c r="AK145" s="158"/>
      <c r="AL145" s="158"/>
      <c r="AM145" s="158"/>
      <c r="AN145" s="261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  <c r="CS145" s="261"/>
      <c r="CT145" s="261"/>
      <c r="CU145" s="261"/>
      <c r="CV145" s="261"/>
      <c r="CW145" s="158"/>
      <c r="CX145" s="158"/>
      <c r="CY145" s="158"/>
      <c r="CZ145" s="158"/>
    </row>
    <row r="146" spans="27:104" ht="12.75">
      <c r="AA146" s="184"/>
      <c r="AI146" s="158"/>
      <c r="AJ146" s="158"/>
      <c r="AK146" s="158"/>
      <c r="AL146" s="158"/>
      <c r="AM146" s="158"/>
      <c r="AN146" s="261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158"/>
      <c r="CX146" s="158"/>
      <c r="CY146" s="158"/>
      <c r="CZ146" s="158"/>
    </row>
    <row r="147" spans="27:104" ht="12.75">
      <c r="AA147" s="184"/>
      <c r="AI147" s="158"/>
      <c r="AJ147" s="158"/>
      <c r="AK147" s="158"/>
      <c r="AL147" s="158"/>
      <c r="AM147" s="158"/>
      <c r="AN147" s="261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  <c r="CR147" s="261"/>
      <c r="CS147" s="261"/>
      <c r="CT147" s="261"/>
      <c r="CU147" s="261"/>
      <c r="CV147" s="261"/>
      <c r="CW147" s="158"/>
      <c r="CX147" s="158"/>
      <c r="CY147" s="158"/>
      <c r="CZ147" s="158"/>
    </row>
    <row r="148" spans="27:104" ht="12.75">
      <c r="AA148" s="184"/>
      <c r="AI148" s="158"/>
      <c r="AJ148" s="158"/>
      <c r="AK148" s="158"/>
      <c r="AL148" s="158"/>
      <c r="AM148" s="158"/>
      <c r="AN148" s="261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  <c r="CP148" s="261"/>
      <c r="CQ148" s="261"/>
      <c r="CR148" s="261"/>
      <c r="CS148" s="261"/>
      <c r="CT148" s="261"/>
      <c r="CU148" s="261"/>
      <c r="CV148" s="261"/>
      <c r="CW148" s="158"/>
      <c r="CX148" s="158"/>
      <c r="CY148" s="158"/>
      <c r="CZ148" s="158"/>
    </row>
    <row r="149" spans="27:104" ht="12.75">
      <c r="AA149" s="184"/>
      <c r="AI149" s="158"/>
      <c r="AJ149" s="158"/>
      <c r="AK149" s="158"/>
      <c r="AL149" s="158"/>
      <c r="AM149" s="158"/>
      <c r="AN149" s="261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158"/>
      <c r="CX149" s="158"/>
      <c r="CY149" s="158"/>
      <c r="CZ149" s="158"/>
    </row>
    <row r="150" spans="27:104" ht="12.75">
      <c r="AA150" s="184"/>
      <c r="AI150" s="158"/>
      <c r="AJ150" s="158"/>
      <c r="AK150" s="158"/>
      <c r="AL150" s="158"/>
      <c r="AM150" s="158"/>
      <c r="AN150" s="261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  <c r="BQ150" s="261"/>
      <c r="BR150" s="261"/>
      <c r="BS150" s="261"/>
      <c r="BT150" s="261"/>
      <c r="BU150" s="261"/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1"/>
      <c r="CM150" s="261"/>
      <c r="CN150" s="261"/>
      <c r="CO150" s="261"/>
      <c r="CP150" s="261"/>
      <c r="CQ150" s="261"/>
      <c r="CR150" s="261"/>
      <c r="CS150" s="261"/>
      <c r="CT150" s="261"/>
      <c r="CU150" s="261"/>
      <c r="CV150" s="261"/>
      <c r="CW150" s="158"/>
      <c r="CX150" s="158"/>
      <c r="CY150" s="158"/>
      <c r="CZ150" s="158"/>
    </row>
    <row r="151" spans="27:104" ht="12.75">
      <c r="AA151" s="184"/>
      <c r="AI151" s="158"/>
      <c r="AJ151" s="158"/>
      <c r="AK151" s="158"/>
      <c r="AL151" s="158"/>
      <c r="AM151" s="158"/>
      <c r="AN151" s="261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158"/>
      <c r="CX151" s="158"/>
      <c r="CY151" s="158"/>
      <c r="CZ151" s="158"/>
    </row>
    <row r="152" spans="27:104" ht="12.75">
      <c r="AA152" s="184"/>
      <c r="AI152" s="158"/>
      <c r="AJ152" s="158"/>
      <c r="AK152" s="158"/>
      <c r="AL152" s="158"/>
      <c r="AM152" s="158"/>
      <c r="AN152" s="261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158"/>
      <c r="CX152" s="158"/>
      <c r="CY152" s="158"/>
      <c r="CZ152" s="158"/>
    </row>
    <row r="153" spans="27:104" ht="12.75">
      <c r="AA153" s="184"/>
      <c r="AI153" s="158"/>
      <c r="AJ153" s="158"/>
      <c r="AK153" s="158"/>
      <c r="AL153" s="158"/>
      <c r="AM153" s="158"/>
      <c r="AN153" s="261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158"/>
      <c r="CX153" s="158"/>
      <c r="CY153" s="158"/>
      <c r="CZ153" s="158"/>
    </row>
    <row r="154" spans="27:104" ht="12.75">
      <c r="AA154" s="184"/>
      <c r="AI154" s="158"/>
      <c r="AJ154" s="158"/>
      <c r="AK154" s="158"/>
      <c r="AL154" s="158"/>
      <c r="AM154" s="158"/>
      <c r="AN154" s="261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158"/>
      <c r="CX154" s="158"/>
      <c r="CY154" s="158"/>
      <c r="CZ154" s="158"/>
    </row>
    <row r="155" spans="35:104" ht="12.75">
      <c r="AI155" s="158"/>
      <c r="AJ155" s="158"/>
      <c r="AK155" s="158"/>
      <c r="AL155" s="158"/>
      <c r="AM155" s="158"/>
      <c r="AN155" s="261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1"/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  <c r="CP155" s="261"/>
      <c r="CQ155" s="261"/>
      <c r="CR155" s="261"/>
      <c r="CS155" s="261"/>
      <c r="CT155" s="261"/>
      <c r="CU155" s="261"/>
      <c r="CV155" s="261"/>
      <c r="CW155" s="158"/>
      <c r="CX155" s="158"/>
      <c r="CY155" s="158"/>
      <c r="CZ155" s="158"/>
    </row>
    <row r="156" spans="35:104" ht="12.75">
      <c r="AI156" s="158"/>
      <c r="AJ156" s="158"/>
      <c r="AK156" s="158"/>
      <c r="AL156" s="158"/>
      <c r="AM156" s="158"/>
      <c r="AN156" s="261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  <c r="CS156" s="261"/>
      <c r="CT156" s="261"/>
      <c r="CU156" s="261"/>
      <c r="CV156" s="261"/>
      <c r="CW156" s="158"/>
      <c r="CX156" s="158"/>
      <c r="CY156" s="158"/>
      <c r="CZ156" s="158"/>
    </row>
    <row r="157" spans="35:104" ht="12.75">
      <c r="AI157" s="158"/>
      <c r="AJ157" s="158"/>
      <c r="AK157" s="158"/>
      <c r="AL157" s="158"/>
      <c r="AM157" s="158"/>
      <c r="AN157" s="261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  <c r="CR157" s="261"/>
      <c r="CS157" s="261"/>
      <c r="CT157" s="261"/>
      <c r="CU157" s="261"/>
      <c r="CV157" s="261"/>
      <c r="CW157" s="158"/>
      <c r="CX157" s="158"/>
      <c r="CY157" s="158"/>
      <c r="CZ157" s="158"/>
    </row>
    <row r="158" spans="35:104" ht="12.75">
      <c r="AI158" s="158"/>
      <c r="AJ158" s="158"/>
      <c r="AK158" s="158"/>
      <c r="AL158" s="158"/>
      <c r="AM158" s="158"/>
      <c r="AN158" s="261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158"/>
      <c r="CX158" s="158"/>
      <c r="CY158" s="158"/>
      <c r="CZ158" s="158"/>
    </row>
    <row r="159" spans="35:104" ht="12.75">
      <c r="AI159" s="158"/>
      <c r="AJ159" s="158"/>
      <c r="AK159" s="158"/>
      <c r="AL159" s="158"/>
      <c r="AM159" s="158"/>
      <c r="AN159" s="261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  <c r="CP159" s="261"/>
      <c r="CQ159" s="261"/>
      <c r="CR159" s="261"/>
      <c r="CS159" s="261"/>
      <c r="CT159" s="261"/>
      <c r="CU159" s="261"/>
      <c r="CV159" s="261"/>
      <c r="CW159" s="158"/>
      <c r="CX159" s="158"/>
      <c r="CY159" s="158"/>
      <c r="CZ159" s="158"/>
    </row>
    <row r="160" spans="35:104" ht="12.75">
      <c r="AI160" s="158"/>
      <c r="AJ160" s="158"/>
      <c r="AK160" s="158"/>
      <c r="AL160" s="158"/>
      <c r="AM160" s="158"/>
      <c r="AN160" s="261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  <c r="CP160" s="261"/>
      <c r="CQ160" s="261"/>
      <c r="CR160" s="261"/>
      <c r="CS160" s="261"/>
      <c r="CT160" s="261"/>
      <c r="CU160" s="261"/>
      <c r="CV160" s="261"/>
      <c r="CW160" s="158"/>
      <c r="CX160" s="158"/>
      <c r="CY160" s="158"/>
      <c r="CZ160" s="158"/>
    </row>
    <row r="161" spans="35:104" ht="12.75">
      <c r="AI161" s="158"/>
      <c r="AJ161" s="158"/>
      <c r="AK161" s="158"/>
      <c r="AL161" s="158"/>
      <c r="AM161" s="158"/>
      <c r="AN161" s="261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261"/>
      <c r="BE161" s="261"/>
      <c r="BF161" s="261"/>
      <c r="BG161" s="261"/>
      <c r="BH161" s="261"/>
      <c r="BI161" s="261"/>
      <c r="BJ161" s="261"/>
      <c r="BK161" s="261"/>
      <c r="BL161" s="261"/>
      <c r="BM161" s="261"/>
      <c r="BN161" s="261"/>
      <c r="BO161" s="261"/>
      <c r="BP161" s="261"/>
      <c r="BQ161" s="261"/>
      <c r="BR161" s="261"/>
      <c r="BS161" s="261"/>
      <c r="BT161" s="261"/>
      <c r="BU161" s="261"/>
      <c r="BV161" s="261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1"/>
      <c r="CM161" s="261"/>
      <c r="CN161" s="261"/>
      <c r="CO161" s="261"/>
      <c r="CP161" s="261"/>
      <c r="CQ161" s="261"/>
      <c r="CR161" s="261"/>
      <c r="CS161" s="261"/>
      <c r="CT161" s="261"/>
      <c r="CU161" s="261"/>
      <c r="CV161" s="261"/>
      <c r="CW161" s="158"/>
      <c r="CX161" s="158"/>
      <c r="CY161" s="158"/>
      <c r="CZ161" s="158"/>
    </row>
    <row r="162" spans="35:104" ht="12.75">
      <c r="AI162" s="158"/>
      <c r="AJ162" s="158"/>
      <c r="AK162" s="158"/>
      <c r="AL162" s="158"/>
      <c r="AM162" s="158"/>
      <c r="AN162" s="261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261"/>
      <c r="BE162" s="261"/>
      <c r="BF162" s="261"/>
      <c r="BG162" s="261"/>
      <c r="BH162" s="261"/>
      <c r="BI162" s="261"/>
      <c r="BJ162" s="261"/>
      <c r="BK162" s="261"/>
      <c r="BL162" s="261"/>
      <c r="BM162" s="261"/>
      <c r="BN162" s="261"/>
      <c r="BO162" s="261"/>
      <c r="BP162" s="261"/>
      <c r="BQ162" s="261"/>
      <c r="BR162" s="261"/>
      <c r="BS162" s="261"/>
      <c r="BT162" s="261"/>
      <c r="BU162" s="261"/>
      <c r="BV162" s="261"/>
      <c r="BW162" s="261"/>
      <c r="BX162" s="261"/>
      <c r="BY162" s="261"/>
      <c r="BZ162" s="261"/>
      <c r="CA162" s="261"/>
      <c r="CB162" s="261"/>
      <c r="CC162" s="261"/>
      <c r="CD162" s="261"/>
      <c r="CE162" s="261"/>
      <c r="CF162" s="261"/>
      <c r="CG162" s="261"/>
      <c r="CH162" s="261"/>
      <c r="CI162" s="261"/>
      <c r="CJ162" s="261"/>
      <c r="CK162" s="261"/>
      <c r="CL162" s="261"/>
      <c r="CM162" s="261"/>
      <c r="CN162" s="261"/>
      <c r="CO162" s="261"/>
      <c r="CP162" s="261"/>
      <c r="CQ162" s="261"/>
      <c r="CR162" s="261"/>
      <c r="CS162" s="261"/>
      <c r="CT162" s="261"/>
      <c r="CU162" s="261"/>
      <c r="CV162" s="261"/>
      <c r="CW162" s="158"/>
      <c r="CX162" s="158"/>
      <c r="CY162" s="158"/>
      <c r="CZ162" s="158"/>
    </row>
    <row r="163" spans="35:104" ht="12.75">
      <c r="AI163" s="158"/>
      <c r="AJ163" s="158"/>
      <c r="AK163" s="158"/>
      <c r="AL163" s="158"/>
      <c r="AM163" s="158"/>
      <c r="AN163" s="261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261"/>
      <c r="BE163" s="261"/>
      <c r="BF163" s="261"/>
      <c r="BG163" s="261"/>
      <c r="BH163" s="261"/>
      <c r="BI163" s="261"/>
      <c r="BJ163" s="261"/>
      <c r="BK163" s="261"/>
      <c r="BL163" s="261"/>
      <c r="BM163" s="261"/>
      <c r="BN163" s="261"/>
      <c r="BO163" s="261"/>
      <c r="BP163" s="261"/>
      <c r="BQ163" s="261"/>
      <c r="BR163" s="261"/>
      <c r="BS163" s="261"/>
      <c r="BT163" s="261"/>
      <c r="BU163" s="261"/>
      <c r="BV163" s="261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61"/>
      <c r="CJ163" s="261"/>
      <c r="CK163" s="261"/>
      <c r="CL163" s="261"/>
      <c r="CM163" s="261"/>
      <c r="CN163" s="261"/>
      <c r="CO163" s="261"/>
      <c r="CP163" s="261"/>
      <c r="CQ163" s="261"/>
      <c r="CR163" s="261"/>
      <c r="CS163" s="261"/>
      <c r="CT163" s="261"/>
      <c r="CU163" s="261"/>
      <c r="CV163" s="261"/>
      <c r="CW163" s="158"/>
      <c r="CX163" s="158"/>
      <c r="CY163" s="158"/>
      <c r="CZ163" s="158"/>
    </row>
    <row r="164" spans="35:104" ht="12.75">
      <c r="AI164" s="158"/>
      <c r="AJ164" s="158"/>
      <c r="AK164" s="158"/>
      <c r="AL164" s="158"/>
      <c r="AM164" s="158"/>
      <c r="AN164" s="261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261"/>
      <c r="BE164" s="261"/>
      <c r="BF164" s="261"/>
      <c r="BG164" s="261"/>
      <c r="BH164" s="261"/>
      <c r="BI164" s="261"/>
      <c r="BJ164" s="261"/>
      <c r="BK164" s="261"/>
      <c r="BL164" s="261"/>
      <c r="BM164" s="261"/>
      <c r="BN164" s="261"/>
      <c r="BO164" s="261"/>
      <c r="BP164" s="261"/>
      <c r="BQ164" s="261"/>
      <c r="BR164" s="261"/>
      <c r="BS164" s="261"/>
      <c r="BT164" s="261"/>
      <c r="BU164" s="261"/>
      <c r="BV164" s="261"/>
      <c r="BW164" s="261"/>
      <c r="BX164" s="261"/>
      <c r="BY164" s="261"/>
      <c r="BZ164" s="261"/>
      <c r="CA164" s="261"/>
      <c r="CB164" s="261"/>
      <c r="CC164" s="261"/>
      <c r="CD164" s="261"/>
      <c r="CE164" s="261"/>
      <c r="CF164" s="261"/>
      <c r="CG164" s="261"/>
      <c r="CH164" s="261"/>
      <c r="CI164" s="261"/>
      <c r="CJ164" s="261"/>
      <c r="CK164" s="261"/>
      <c r="CL164" s="261"/>
      <c r="CM164" s="261"/>
      <c r="CN164" s="261"/>
      <c r="CO164" s="261"/>
      <c r="CP164" s="261"/>
      <c r="CQ164" s="261"/>
      <c r="CR164" s="261"/>
      <c r="CS164" s="261"/>
      <c r="CT164" s="261"/>
      <c r="CU164" s="261"/>
      <c r="CV164" s="261"/>
      <c r="CW164" s="158"/>
      <c r="CX164" s="158"/>
      <c r="CY164" s="158"/>
      <c r="CZ164" s="158"/>
    </row>
    <row r="165" spans="35:104" ht="12.75">
      <c r="AI165" s="158"/>
      <c r="AJ165" s="158"/>
      <c r="AK165" s="158"/>
      <c r="AL165" s="158"/>
      <c r="AM165" s="158"/>
      <c r="AN165" s="261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261"/>
      <c r="BE165" s="261"/>
      <c r="BF165" s="261"/>
      <c r="BG165" s="261"/>
      <c r="BH165" s="261"/>
      <c r="BI165" s="261"/>
      <c r="BJ165" s="261"/>
      <c r="BK165" s="261"/>
      <c r="BL165" s="261"/>
      <c r="BM165" s="261"/>
      <c r="BN165" s="261"/>
      <c r="BO165" s="261"/>
      <c r="BP165" s="261"/>
      <c r="BQ165" s="261"/>
      <c r="BR165" s="261"/>
      <c r="BS165" s="261"/>
      <c r="BT165" s="261"/>
      <c r="BU165" s="261"/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1"/>
      <c r="CO165" s="261"/>
      <c r="CP165" s="261"/>
      <c r="CQ165" s="261"/>
      <c r="CR165" s="261"/>
      <c r="CS165" s="261"/>
      <c r="CT165" s="261"/>
      <c r="CU165" s="261"/>
      <c r="CV165" s="261"/>
      <c r="CW165" s="158"/>
      <c r="CX165" s="158"/>
      <c r="CY165" s="158"/>
      <c r="CZ165" s="158"/>
    </row>
    <row r="166" spans="35:104" ht="12.75">
      <c r="AI166" s="158"/>
      <c r="AJ166" s="158"/>
      <c r="AK166" s="158"/>
      <c r="AL166" s="158"/>
      <c r="AM166" s="158"/>
      <c r="AN166" s="261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261"/>
      <c r="BE166" s="261"/>
      <c r="BF166" s="261"/>
      <c r="BG166" s="261"/>
      <c r="BH166" s="261"/>
      <c r="BI166" s="261"/>
      <c r="BJ166" s="261"/>
      <c r="BK166" s="261"/>
      <c r="BL166" s="261"/>
      <c r="BM166" s="261"/>
      <c r="BN166" s="261"/>
      <c r="BO166" s="261"/>
      <c r="BP166" s="261"/>
      <c r="BQ166" s="261"/>
      <c r="BR166" s="261"/>
      <c r="BS166" s="261"/>
      <c r="BT166" s="261"/>
      <c r="BU166" s="261"/>
      <c r="BV166" s="261"/>
      <c r="BW166" s="261"/>
      <c r="BX166" s="261"/>
      <c r="BY166" s="261"/>
      <c r="BZ166" s="261"/>
      <c r="CA166" s="261"/>
      <c r="CB166" s="261"/>
      <c r="CC166" s="261"/>
      <c r="CD166" s="261"/>
      <c r="CE166" s="261"/>
      <c r="CF166" s="261"/>
      <c r="CG166" s="261"/>
      <c r="CH166" s="261"/>
      <c r="CI166" s="261"/>
      <c r="CJ166" s="261"/>
      <c r="CK166" s="261"/>
      <c r="CL166" s="261"/>
      <c r="CM166" s="261"/>
      <c r="CN166" s="261"/>
      <c r="CO166" s="261"/>
      <c r="CP166" s="261"/>
      <c r="CQ166" s="261"/>
      <c r="CR166" s="261"/>
      <c r="CS166" s="261"/>
      <c r="CT166" s="261"/>
      <c r="CU166" s="261"/>
      <c r="CV166" s="261"/>
      <c r="CW166" s="158"/>
      <c r="CX166" s="158"/>
      <c r="CY166" s="158"/>
      <c r="CZ166" s="158"/>
    </row>
    <row r="167" spans="35:104" ht="12.75">
      <c r="AI167" s="158"/>
      <c r="AJ167" s="158"/>
      <c r="AK167" s="158"/>
      <c r="AL167" s="158"/>
      <c r="AM167" s="158"/>
      <c r="AN167" s="261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  <c r="BU167" s="261"/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  <c r="CP167" s="261"/>
      <c r="CQ167" s="261"/>
      <c r="CR167" s="261"/>
      <c r="CS167" s="261"/>
      <c r="CT167" s="261"/>
      <c r="CU167" s="261"/>
      <c r="CV167" s="261"/>
      <c r="CW167" s="158"/>
      <c r="CX167" s="158"/>
      <c r="CY167" s="158"/>
      <c r="CZ167" s="158"/>
    </row>
    <row r="168" spans="35:104" ht="12.75">
      <c r="AI168" s="158"/>
      <c r="AJ168" s="158"/>
      <c r="AK168" s="158"/>
      <c r="AL168" s="158"/>
      <c r="AM168" s="158"/>
      <c r="AN168" s="261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  <c r="BU168" s="261"/>
      <c r="BV168" s="261"/>
      <c r="BW168" s="261"/>
      <c r="BX168" s="261"/>
      <c r="BY168" s="261"/>
      <c r="BZ168" s="261"/>
      <c r="CA168" s="261"/>
      <c r="CB168" s="261"/>
      <c r="CC168" s="261"/>
      <c r="CD168" s="261"/>
      <c r="CE168" s="261"/>
      <c r="CF168" s="261"/>
      <c r="CG168" s="261"/>
      <c r="CH168" s="261"/>
      <c r="CI168" s="261"/>
      <c r="CJ168" s="261"/>
      <c r="CK168" s="261"/>
      <c r="CL168" s="261"/>
      <c r="CM168" s="261"/>
      <c r="CN168" s="261"/>
      <c r="CO168" s="261"/>
      <c r="CP168" s="261"/>
      <c r="CQ168" s="261"/>
      <c r="CR168" s="261"/>
      <c r="CS168" s="261"/>
      <c r="CT168" s="261"/>
      <c r="CU168" s="261"/>
      <c r="CV168" s="261"/>
      <c r="CW168" s="158"/>
      <c r="CX168" s="158"/>
      <c r="CY168" s="158"/>
      <c r="CZ168" s="158"/>
    </row>
    <row r="169" spans="35:104" ht="12.75">
      <c r="AI169" s="158"/>
      <c r="AJ169" s="158"/>
      <c r="AK169" s="158"/>
      <c r="AL169" s="158"/>
      <c r="AM169" s="158"/>
      <c r="AN169" s="261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  <c r="CP169" s="261"/>
      <c r="CQ169" s="261"/>
      <c r="CR169" s="261"/>
      <c r="CS169" s="261"/>
      <c r="CT169" s="261"/>
      <c r="CU169" s="261"/>
      <c r="CV169" s="261"/>
      <c r="CW169" s="158"/>
      <c r="CX169" s="158"/>
      <c r="CY169" s="158"/>
      <c r="CZ169" s="158"/>
    </row>
    <row r="170" spans="35:104" ht="12.75">
      <c r="AI170" s="158"/>
      <c r="AJ170" s="158"/>
      <c r="AK170" s="158"/>
      <c r="AL170" s="158"/>
      <c r="AM170" s="158"/>
      <c r="AN170" s="261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1"/>
      <c r="BV170" s="261"/>
      <c r="BW170" s="261"/>
      <c r="BX170" s="261"/>
      <c r="BY170" s="261"/>
      <c r="BZ170" s="261"/>
      <c r="CA170" s="261"/>
      <c r="CB170" s="261"/>
      <c r="CC170" s="261"/>
      <c r="CD170" s="261"/>
      <c r="CE170" s="261"/>
      <c r="CF170" s="261"/>
      <c r="CG170" s="261"/>
      <c r="CH170" s="261"/>
      <c r="CI170" s="261"/>
      <c r="CJ170" s="261"/>
      <c r="CK170" s="261"/>
      <c r="CL170" s="261"/>
      <c r="CM170" s="261"/>
      <c r="CN170" s="261"/>
      <c r="CO170" s="261"/>
      <c r="CP170" s="261"/>
      <c r="CQ170" s="261"/>
      <c r="CR170" s="261"/>
      <c r="CS170" s="261"/>
      <c r="CT170" s="261"/>
      <c r="CU170" s="261"/>
      <c r="CV170" s="261"/>
      <c r="CW170" s="158"/>
      <c r="CX170" s="158"/>
      <c r="CY170" s="158"/>
      <c r="CZ170" s="158"/>
    </row>
    <row r="171" spans="35:104" ht="12.75">
      <c r="AI171" s="158"/>
      <c r="AJ171" s="158"/>
      <c r="AK171" s="158"/>
      <c r="AL171" s="158"/>
      <c r="AM171" s="158"/>
      <c r="AN171" s="261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261"/>
      <c r="BV171" s="261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1"/>
      <c r="CO171" s="261"/>
      <c r="CP171" s="261"/>
      <c r="CQ171" s="261"/>
      <c r="CR171" s="261"/>
      <c r="CS171" s="261"/>
      <c r="CT171" s="261"/>
      <c r="CU171" s="261"/>
      <c r="CV171" s="261"/>
      <c r="CW171" s="158"/>
      <c r="CX171" s="158"/>
      <c r="CY171" s="158"/>
      <c r="CZ171" s="158"/>
    </row>
    <row r="172" spans="35:104" ht="12.75">
      <c r="AI172" s="158"/>
      <c r="AJ172" s="158"/>
      <c r="AK172" s="158"/>
      <c r="AL172" s="158"/>
      <c r="AM172" s="158"/>
      <c r="AN172" s="261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261"/>
      <c r="BE172" s="261"/>
      <c r="BF172" s="261"/>
      <c r="BG172" s="261"/>
      <c r="BH172" s="261"/>
      <c r="BI172" s="261"/>
      <c r="BJ172" s="261"/>
      <c r="BK172" s="261"/>
      <c r="BL172" s="261"/>
      <c r="BM172" s="261"/>
      <c r="BN172" s="261"/>
      <c r="BO172" s="261"/>
      <c r="BP172" s="261"/>
      <c r="BQ172" s="261"/>
      <c r="BR172" s="261"/>
      <c r="BS172" s="261"/>
      <c r="BT172" s="261"/>
      <c r="BU172" s="261"/>
      <c r="BV172" s="261"/>
      <c r="BW172" s="261"/>
      <c r="BX172" s="261"/>
      <c r="BY172" s="261"/>
      <c r="BZ172" s="261"/>
      <c r="CA172" s="261"/>
      <c r="CB172" s="261"/>
      <c r="CC172" s="261"/>
      <c r="CD172" s="261"/>
      <c r="CE172" s="261"/>
      <c r="CF172" s="261"/>
      <c r="CG172" s="261"/>
      <c r="CH172" s="261"/>
      <c r="CI172" s="261"/>
      <c r="CJ172" s="261"/>
      <c r="CK172" s="261"/>
      <c r="CL172" s="261"/>
      <c r="CM172" s="261"/>
      <c r="CN172" s="261"/>
      <c r="CO172" s="261"/>
      <c r="CP172" s="261"/>
      <c r="CQ172" s="261"/>
      <c r="CR172" s="261"/>
      <c r="CS172" s="261"/>
      <c r="CT172" s="261"/>
      <c r="CU172" s="261"/>
      <c r="CV172" s="261"/>
      <c r="CW172" s="158"/>
      <c r="CX172" s="158"/>
      <c r="CY172" s="158"/>
      <c r="CZ172" s="158"/>
    </row>
    <row r="173" spans="35:104" ht="12.75">
      <c r="AI173" s="158"/>
      <c r="AJ173" s="158"/>
      <c r="AK173" s="158"/>
      <c r="AL173" s="158"/>
      <c r="AM173" s="158"/>
      <c r="AN173" s="261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1"/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1"/>
      <c r="CN173" s="261"/>
      <c r="CO173" s="261"/>
      <c r="CP173" s="261"/>
      <c r="CQ173" s="261"/>
      <c r="CR173" s="261"/>
      <c r="CS173" s="261"/>
      <c r="CT173" s="261"/>
      <c r="CU173" s="261"/>
      <c r="CV173" s="261"/>
      <c r="CW173" s="158"/>
      <c r="CX173" s="158"/>
      <c r="CY173" s="158"/>
      <c r="CZ173" s="158"/>
    </row>
    <row r="174" spans="35:104" ht="12.75">
      <c r="AI174" s="158"/>
      <c r="AJ174" s="158"/>
      <c r="AK174" s="158"/>
      <c r="AL174" s="158"/>
      <c r="AM174" s="158"/>
      <c r="AN174" s="261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261"/>
      <c r="BE174" s="261"/>
      <c r="BF174" s="261"/>
      <c r="BG174" s="261"/>
      <c r="BH174" s="261"/>
      <c r="BI174" s="261"/>
      <c r="BJ174" s="261"/>
      <c r="BK174" s="261"/>
      <c r="BL174" s="261"/>
      <c r="BM174" s="261"/>
      <c r="BN174" s="261"/>
      <c r="BO174" s="261"/>
      <c r="BP174" s="261"/>
      <c r="BQ174" s="261"/>
      <c r="BR174" s="261"/>
      <c r="BS174" s="261"/>
      <c r="BT174" s="261"/>
      <c r="BU174" s="261"/>
      <c r="BV174" s="261"/>
      <c r="BW174" s="261"/>
      <c r="BX174" s="261"/>
      <c r="BY174" s="261"/>
      <c r="BZ174" s="261"/>
      <c r="CA174" s="261"/>
      <c r="CB174" s="261"/>
      <c r="CC174" s="261"/>
      <c r="CD174" s="261"/>
      <c r="CE174" s="261"/>
      <c r="CF174" s="261"/>
      <c r="CG174" s="261"/>
      <c r="CH174" s="261"/>
      <c r="CI174" s="261"/>
      <c r="CJ174" s="261"/>
      <c r="CK174" s="261"/>
      <c r="CL174" s="261"/>
      <c r="CM174" s="261"/>
      <c r="CN174" s="261"/>
      <c r="CO174" s="261"/>
      <c r="CP174" s="261"/>
      <c r="CQ174" s="261"/>
      <c r="CR174" s="261"/>
      <c r="CS174" s="261"/>
      <c r="CT174" s="261"/>
      <c r="CU174" s="261"/>
      <c r="CV174" s="261"/>
      <c r="CW174" s="158"/>
      <c r="CX174" s="158"/>
      <c r="CY174" s="158"/>
      <c r="CZ174" s="158"/>
    </row>
    <row r="175" spans="35:104" ht="12.75">
      <c r="AI175" s="158"/>
      <c r="AJ175" s="158"/>
      <c r="AK175" s="158"/>
      <c r="AL175" s="158"/>
      <c r="AM175" s="158"/>
      <c r="AN175" s="261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261"/>
      <c r="BE175" s="261"/>
      <c r="BF175" s="261"/>
      <c r="BG175" s="261"/>
      <c r="BH175" s="261"/>
      <c r="BI175" s="261"/>
      <c r="BJ175" s="261"/>
      <c r="BK175" s="261"/>
      <c r="BL175" s="261"/>
      <c r="BM175" s="261"/>
      <c r="BN175" s="261"/>
      <c r="BO175" s="261"/>
      <c r="BP175" s="261"/>
      <c r="BQ175" s="261"/>
      <c r="BR175" s="261"/>
      <c r="BS175" s="261"/>
      <c r="BT175" s="261"/>
      <c r="BU175" s="261"/>
      <c r="BV175" s="261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61"/>
      <c r="CJ175" s="261"/>
      <c r="CK175" s="261"/>
      <c r="CL175" s="261"/>
      <c r="CM175" s="261"/>
      <c r="CN175" s="261"/>
      <c r="CO175" s="261"/>
      <c r="CP175" s="261"/>
      <c r="CQ175" s="261"/>
      <c r="CR175" s="261"/>
      <c r="CS175" s="261"/>
      <c r="CT175" s="261"/>
      <c r="CU175" s="261"/>
      <c r="CV175" s="261"/>
      <c r="CW175" s="158"/>
      <c r="CX175" s="158"/>
      <c r="CY175" s="158"/>
      <c r="CZ175" s="158"/>
    </row>
    <row r="176" spans="35:104" ht="12.75">
      <c r="AI176" s="158"/>
      <c r="AJ176" s="158"/>
      <c r="AK176" s="158"/>
      <c r="AL176" s="158"/>
      <c r="AM176" s="158"/>
      <c r="AN176" s="261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  <c r="CP176" s="261"/>
      <c r="CQ176" s="261"/>
      <c r="CR176" s="261"/>
      <c r="CS176" s="261"/>
      <c r="CT176" s="261"/>
      <c r="CU176" s="261"/>
      <c r="CV176" s="261"/>
      <c r="CW176" s="158"/>
      <c r="CX176" s="158"/>
      <c r="CY176" s="158"/>
      <c r="CZ176" s="158"/>
    </row>
    <row r="177" spans="35:104" ht="12.75">
      <c r="AI177" s="158"/>
      <c r="AJ177" s="158"/>
      <c r="AK177" s="158"/>
      <c r="AL177" s="158"/>
      <c r="AM177" s="158"/>
      <c r="AN177" s="261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1"/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  <c r="CP177" s="261"/>
      <c r="CQ177" s="261"/>
      <c r="CR177" s="261"/>
      <c r="CS177" s="261"/>
      <c r="CT177" s="261"/>
      <c r="CU177" s="261"/>
      <c r="CV177" s="261"/>
      <c r="CW177" s="158"/>
      <c r="CX177" s="158"/>
      <c r="CY177" s="158"/>
      <c r="CZ177" s="158"/>
    </row>
    <row r="178" spans="35:104" ht="12.75">
      <c r="AI178" s="158"/>
      <c r="AJ178" s="158"/>
      <c r="AK178" s="158"/>
      <c r="AL178" s="158"/>
      <c r="AM178" s="158"/>
      <c r="AN178" s="261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  <c r="CR178" s="261"/>
      <c r="CS178" s="261"/>
      <c r="CT178" s="261"/>
      <c r="CU178" s="261"/>
      <c r="CV178" s="261"/>
      <c r="CW178" s="158"/>
      <c r="CX178" s="158"/>
      <c r="CY178" s="158"/>
      <c r="CZ178" s="158"/>
    </row>
    <row r="179" spans="35:104" ht="12.75">
      <c r="AI179" s="158"/>
      <c r="AJ179" s="158"/>
      <c r="AK179" s="158"/>
      <c r="AL179" s="158"/>
      <c r="AM179" s="158"/>
      <c r="AN179" s="261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261"/>
      <c r="BE179" s="261"/>
      <c r="BF179" s="261"/>
      <c r="BG179" s="261"/>
      <c r="BH179" s="261"/>
      <c r="BI179" s="261"/>
      <c r="BJ179" s="261"/>
      <c r="BK179" s="261"/>
      <c r="BL179" s="261"/>
      <c r="BM179" s="261"/>
      <c r="BN179" s="261"/>
      <c r="BO179" s="261"/>
      <c r="BP179" s="261"/>
      <c r="BQ179" s="261"/>
      <c r="BR179" s="261"/>
      <c r="BS179" s="261"/>
      <c r="BT179" s="261"/>
      <c r="BU179" s="261"/>
      <c r="BV179" s="261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61"/>
      <c r="CJ179" s="261"/>
      <c r="CK179" s="261"/>
      <c r="CL179" s="261"/>
      <c r="CM179" s="261"/>
      <c r="CN179" s="261"/>
      <c r="CO179" s="261"/>
      <c r="CP179" s="261"/>
      <c r="CQ179" s="261"/>
      <c r="CR179" s="261"/>
      <c r="CS179" s="261"/>
      <c r="CT179" s="261"/>
      <c r="CU179" s="261"/>
      <c r="CV179" s="261"/>
      <c r="CW179" s="158"/>
      <c r="CX179" s="158"/>
      <c r="CY179" s="158"/>
      <c r="CZ179" s="158"/>
    </row>
    <row r="180" spans="35:104" ht="12.75">
      <c r="AI180" s="158"/>
      <c r="AJ180" s="158"/>
      <c r="AK180" s="158"/>
      <c r="AL180" s="158"/>
      <c r="AM180" s="158"/>
      <c r="AN180" s="261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261"/>
      <c r="BE180" s="261"/>
      <c r="BF180" s="261"/>
      <c r="BG180" s="261"/>
      <c r="BH180" s="261"/>
      <c r="BI180" s="261"/>
      <c r="BJ180" s="261"/>
      <c r="BK180" s="261"/>
      <c r="BL180" s="261"/>
      <c r="BM180" s="261"/>
      <c r="BN180" s="261"/>
      <c r="BO180" s="261"/>
      <c r="BP180" s="261"/>
      <c r="BQ180" s="261"/>
      <c r="BR180" s="261"/>
      <c r="BS180" s="261"/>
      <c r="BT180" s="261"/>
      <c r="BU180" s="261"/>
      <c r="BV180" s="261"/>
      <c r="BW180" s="261"/>
      <c r="BX180" s="261"/>
      <c r="BY180" s="261"/>
      <c r="BZ180" s="261"/>
      <c r="CA180" s="261"/>
      <c r="CB180" s="261"/>
      <c r="CC180" s="261"/>
      <c r="CD180" s="261"/>
      <c r="CE180" s="261"/>
      <c r="CF180" s="261"/>
      <c r="CG180" s="261"/>
      <c r="CH180" s="261"/>
      <c r="CI180" s="261"/>
      <c r="CJ180" s="261"/>
      <c r="CK180" s="261"/>
      <c r="CL180" s="261"/>
      <c r="CM180" s="261"/>
      <c r="CN180" s="261"/>
      <c r="CO180" s="261"/>
      <c r="CP180" s="261"/>
      <c r="CQ180" s="261"/>
      <c r="CR180" s="261"/>
      <c r="CS180" s="261"/>
      <c r="CT180" s="261"/>
      <c r="CU180" s="261"/>
      <c r="CV180" s="261"/>
      <c r="CW180" s="158"/>
      <c r="CX180" s="158"/>
      <c r="CY180" s="158"/>
      <c r="CZ180" s="158"/>
    </row>
    <row r="181" spans="35:104" ht="12.75">
      <c r="AI181" s="158"/>
      <c r="AJ181" s="158"/>
      <c r="AK181" s="158"/>
      <c r="AL181" s="158"/>
      <c r="AM181" s="158"/>
      <c r="AN181" s="261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261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1"/>
      <c r="BT181" s="261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/>
      <c r="CJ181" s="261"/>
      <c r="CK181" s="261"/>
      <c r="CL181" s="261"/>
      <c r="CM181" s="261"/>
      <c r="CN181" s="261"/>
      <c r="CO181" s="261"/>
      <c r="CP181" s="261"/>
      <c r="CQ181" s="261"/>
      <c r="CR181" s="261"/>
      <c r="CS181" s="261"/>
      <c r="CT181" s="261"/>
      <c r="CU181" s="261"/>
      <c r="CV181" s="261"/>
      <c r="CW181" s="158"/>
      <c r="CX181" s="158"/>
      <c r="CY181" s="158"/>
      <c r="CZ181" s="158"/>
    </row>
    <row r="182" spans="35:104" ht="12.75">
      <c r="AI182" s="158"/>
      <c r="AJ182" s="158"/>
      <c r="AK182" s="158"/>
      <c r="AL182" s="158"/>
      <c r="AM182" s="158"/>
      <c r="AN182" s="261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  <c r="BT182" s="261"/>
      <c r="BU182" s="261"/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1"/>
      <c r="CJ182" s="261"/>
      <c r="CK182" s="261"/>
      <c r="CL182" s="261"/>
      <c r="CM182" s="261"/>
      <c r="CN182" s="261"/>
      <c r="CO182" s="261"/>
      <c r="CP182" s="261"/>
      <c r="CQ182" s="261"/>
      <c r="CR182" s="261"/>
      <c r="CS182" s="261"/>
      <c r="CT182" s="261"/>
      <c r="CU182" s="261"/>
      <c r="CV182" s="261"/>
      <c r="CW182" s="158"/>
      <c r="CX182" s="158"/>
      <c r="CY182" s="158"/>
      <c r="CZ182" s="158"/>
    </row>
    <row r="183" spans="35:104" ht="12.75">
      <c r="AI183" s="158"/>
      <c r="AJ183" s="158"/>
      <c r="AK183" s="158"/>
      <c r="AL183" s="158"/>
      <c r="AM183" s="158"/>
      <c r="AN183" s="261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  <c r="CP183" s="261"/>
      <c r="CQ183" s="261"/>
      <c r="CR183" s="261"/>
      <c r="CS183" s="261"/>
      <c r="CT183" s="261"/>
      <c r="CU183" s="261"/>
      <c r="CV183" s="261"/>
      <c r="CW183" s="158"/>
      <c r="CX183" s="158"/>
      <c r="CY183" s="158"/>
      <c r="CZ183" s="158"/>
    </row>
    <row r="184" spans="35:104" ht="12.75">
      <c r="AI184" s="158"/>
      <c r="AJ184" s="158"/>
      <c r="AK184" s="158"/>
      <c r="AL184" s="158"/>
      <c r="AM184" s="158"/>
      <c r="AN184" s="261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  <c r="CP184" s="261"/>
      <c r="CQ184" s="261"/>
      <c r="CR184" s="261"/>
      <c r="CS184" s="261"/>
      <c r="CT184" s="261"/>
      <c r="CU184" s="261"/>
      <c r="CV184" s="261"/>
      <c r="CW184" s="158"/>
      <c r="CX184" s="158"/>
      <c r="CY184" s="158"/>
      <c r="CZ184" s="158"/>
    </row>
    <row r="185" spans="35:104" ht="12.75">
      <c r="AI185" s="158"/>
      <c r="AJ185" s="158"/>
      <c r="AK185" s="158"/>
      <c r="AL185" s="158"/>
      <c r="AM185" s="158"/>
      <c r="AN185" s="261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  <c r="CP185" s="261"/>
      <c r="CQ185" s="261"/>
      <c r="CR185" s="261"/>
      <c r="CS185" s="261"/>
      <c r="CT185" s="261"/>
      <c r="CU185" s="261"/>
      <c r="CV185" s="261"/>
      <c r="CW185" s="158"/>
      <c r="CX185" s="158"/>
      <c r="CY185" s="158"/>
      <c r="CZ185" s="158"/>
    </row>
    <row r="186" spans="35:104" ht="12.75">
      <c r="AI186" s="158"/>
      <c r="AJ186" s="158"/>
      <c r="AK186" s="158"/>
      <c r="AL186" s="158"/>
      <c r="AM186" s="158"/>
      <c r="AN186" s="261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261"/>
      <c r="BE186" s="261"/>
      <c r="BF186" s="261"/>
      <c r="BG186" s="261"/>
      <c r="BH186" s="261"/>
      <c r="BI186" s="261"/>
      <c r="BJ186" s="261"/>
      <c r="BK186" s="261"/>
      <c r="BL186" s="261"/>
      <c r="BM186" s="261"/>
      <c r="BN186" s="261"/>
      <c r="BO186" s="261"/>
      <c r="BP186" s="261"/>
      <c r="BQ186" s="261"/>
      <c r="BR186" s="261"/>
      <c r="BS186" s="261"/>
      <c r="BT186" s="261"/>
      <c r="BU186" s="261"/>
      <c r="BV186" s="261"/>
      <c r="BW186" s="261"/>
      <c r="BX186" s="261"/>
      <c r="BY186" s="261"/>
      <c r="BZ186" s="261"/>
      <c r="CA186" s="261"/>
      <c r="CB186" s="261"/>
      <c r="CC186" s="261"/>
      <c r="CD186" s="261"/>
      <c r="CE186" s="261"/>
      <c r="CF186" s="261"/>
      <c r="CG186" s="261"/>
      <c r="CH186" s="261"/>
      <c r="CI186" s="261"/>
      <c r="CJ186" s="261"/>
      <c r="CK186" s="261"/>
      <c r="CL186" s="261"/>
      <c r="CM186" s="261"/>
      <c r="CN186" s="261"/>
      <c r="CO186" s="261"/>
      <c r="CP186" s="261"/>
      <c r="CQ186" s="261"/>
      <c r="CR186" s="261"/>
      <c r="CS186" s="261"/>
      <c r="CT186" s="261"/>
      <c r="CU186" s="261"/>
      <c r="CV186" s="261"/>
      <c r="CW186" s="158"/>
      <c r="CX186" s="158"/>
      <c r="CY186" s="158"/>
      <c r="CZ186" s="158"/>
    </row>
    <row r="187" spans="35:104" ht="12.75">
      <c r="AI187" s="158"/>
      <c r="AJ187" s="158"/>
      <c r="AK187" s="158"/>
      <c r="AL187" s="158"/>
      <c r="AM187" s="158"/>
      <c r="AN187" s="261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1"/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/>
      <c r="CJ187" s="261"/>
      <c r="CK187" s="261"/>
      <c r="CL187" s="261"/>
      <c r="CM187" s="261"/>
      <c r="CN187" s="261"/>
      <c r="CO187" s="261"/>
      <c r="CP187" s="261"/>
      <c r="CQ187" s="261"/>
      <c r="CR187" s="261"/>
      <c r="CS187" s="261"/>
      <c r="CT187" s="261"/>
      <c r="CU187" s="261"/>
      <c r="CV187" s="261"/>
      <c r="CW187" s="158"/>
      <c r="CX187" s="158"/>
      <c r="CY187" s="158"/>
      <c r="CZ187" s="158"/>
    </row>
    <row r="188" spans="35:104" ht="12.75">
      <c r="AI188" s="158"/>
      <c r="AJ188" s="158"/>
      <c r="AK188" s="158"/>
      <c r="AL188" s="158"/>
      <c r="AM188" s="158"/>
      <c r="AN188" s="261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261"/>
      <c r="BE188" s="261"/>
      <c r="BF188" s="261"/>
      <c r="BG188" s="261"/>
      <c r="BH188" s="261"/>
      <c r="BI188" s="261"/>
      <c r="BJ188" s="261"/>
      <c r="BK188" s="261"/>
      <c r="BL188" s="261"/>
      <c r="BM188" s="261"/>
      <c r="BN188" s="261"/>
      <c r="BO188" s="261"/>
      <c r="BP188" s="261"/>
      <c r="BQ188" s="261"/>
      <c r="BR188" s="261"/>
      <c r="BS188" s="261"/>
      <c r="BT188" s="261"/>
      <c r="BU188" s="261"/>
      <c r="BV188" s="261"/>
      <c r="BW188" s="261"/>
      <c r="BX188" s="261"/>
      <c r="BY188" s="261"/>
      <c r="BZ188" s="261"/>
      <c r="CA188" s="261"/>
      <c r="CB188" s="261"/>
      <c r="CC188" s="261"/>
      <c r="CD188" s="261"/>
      <c r="CE188" s="261"/>
      <c r="CF188" s="261"/>
      <c r="CG188" s="261"/>
      <c r="CH188" s="261"/>
      <c r="CI188" s="261"/>
      <c r="CJ188" s="261"/>
      <c r="CK188" s="261"/>
      <c r="CL188" s="261"/>
      <c r="CM188" s="261"/>
      <c r="CN188" s="261"/>
      <c r="CO188" s="261"/>
      <c r="CP188" s="261"/>
      <c r="CQ188" s="261"/>
      <c r="CR188" s="261"/>
      <c r="CS188" s="261"/>
      <c r="CT188" s="261"/>
      <c r="CU188" s="261"/>
      <c r="CV188" s="261"/>
      <c r="CW188" s="158"/>
      <c r="CX188" s="158"/>
      <c r="CY188" s="158"/>
      <c r="CZ188" s="158"/>
    </row>
    <row r="189" spans="35:104" ht="12.75">
      <c r="AI189" s="158"/>
      <c r="AJ189" s="158"/>
      <c r="AK189" s="158"/>
      <c r="AL189" s="158"/>
      <c r="AM189" s="158"/>
      <c r="AN189" s="261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261"/>
      <c r="BE189" s="261"/>
      <c r="BF189" s="261"/>
      <c r="BG189" s="261"/>
      <c r="BH189" s="261"/>
      <c r="BI189" s="261"/>
      <c r="BJ189" s="261"/>
      <c r="BK189" s="261"/>
      <c r="BL189" s="261"/>
      <c r="BM189" s="261"/>
      <c r="BN189" s="261"/>
      <c r="BO189" s="261"/>
      <c r="BP189" s="261"/>
      <c r="BQ189" s="261"/>
      <c r="BR189" s="261"/>
      <c r="BS189" s="261"/>
      <c r="BT189" s="261"/>
      <c r="BU189" s="261"/>
      <c r="BV189" s="261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61"/>
      <c r="CJ189" s="261"/>
      <c r="CK189" s="261"/>
      <c r="CL189" s="261"/>
      <c r="CM189" s="261"/>
      <c r="CN189" s="261"/>
      <c r="CO189" s="261"/>
      <c r="CP189" s="261"/>
      <c r="CQ189" s="261"/>
      <c r="CR189" s="261"/>
      <c r="CS189" s="261"/>
      <c r="CT189" s="261"/>
      <c r="CU189" s="261"/>
      <c r="CV189" s="261"/>
      <c r="CW189" s="158"/>
      <c r="CX189" s="158"/>
      <c r="CY189" s="158"/>
      <c r="CZ189" s="158"/>
    </row>
    <row r="190" spans="35:104" ht="12.75">
      <c r="AI190" s="158"/>
      <c r="AJ190" s="158"/>
      <c r="AK190" s="158"/>
      <c r="AL190" s="158"/>
      <c r="AM190" s="158"/>
      <c r="AN190" s="261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261"/>
      <c r="BE190" s="261"/>
      <c r="BF190" s="261"/>
      <c r="BG190" s="261"/>
      <c r="BH190" s="261"/>
      <c r="BI190" s="261"/>
      <c r="BJ190" s="261"/>
      <c r="BK190" s="261"/>
      <c r="BL190" s="261"/>
      <c r="BM190" s="261"/>
      <c r="BN190" s="261"/>
      <c r="BO190" s="261"/>
      <c r="BP190" s="261"/>
      <c r="BQ190" s="261"/>
      <c r="BR190" s="261"/>
      <c r="BS190" s="261"/>
      <c r="BT190" s="261"/>
      <c r="BU190" s="261"/>
      <c r="BV190" s="261"/>
      <c r="BW190" s="261"/>
      <c r="BX190" s="261"/>
      <c r="BY190" s="261"/>
      <c r="BZ190" s="261"/>
      <c r="CA190" s="261"/>
      <c r="CB190" s="261"/>
      <c r="CC190" s="261"/>
      <c r="CD190" s="261"/>
      <c r="CE190" s="261"/>
      <c r="CF190" s="261"/>
      <c r="CG190" s="261"/>
      <c r="CH190" s="261"/>
      <c r="CI190" s="261"/>
      <c r="CJ190" s="261"/>
      <c r="CK190" s="261"/>
      <c r="CL190" s="261"/>
      <c r="CM190" s="261"/>
      <c r="CN190" s="261"/>
      <c r="CO190" s="261"/>
      <c r="CP190" s="261"/>
      <c r="CQ190" s="261"/>
      <c r="CR190" s="261"/>
      <c r="CS190" s="261"/>
      <c r="CT190" s="261"/>
      <c r="CU190" s="261"/>
      <c r="CV190" s="261"/>
      <c r="CW190" s="158"/>
      <c r="CX190" s="158"/>
      <c r="CY190" s="158"/>
      <c r="CZ190" s="158"/>
    </row>
    <row r="191" spans="35:104" ht="12.75">
      <c r="AI191" s="158"/>
      <c r="AJ191" s="158"/>
      <c r="AK191" s="158"/>
      <c r="AL191" s="158"/>
      <c r="AM191" s="158"/>
      <c r="AN191" s="261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261"/>
      <c r="BE191" s="261"/>
      <c r="BF191" s="261"/>
      <c r="BG191" s="261"/>
      <c r="BH191" s="261"/>
      <c r="BI191" s="261"/>
      <c r="BJ191" s="261"/>
      <c r="BK191" s="261"/>
      <c r="BL191" s="261"/>
      <c r="BM191" s="261"/>
      <c r="BN191" s="261"/>
      <c r="BO191" s="261"/>
      <c r="BP191" s="261"/>
      <c r="BQ191" s="261"/>
      <c r="BR191" s="261"/>
      <c r="BS191" s="261"/>
      <c r="BT191" s="261"/>
      <c r="BU191" s="261"/>
      <c r="BV191" s="261"/>
      <c r="BW191" s="261"/>
      <c r="BX191" s="261"/>
      <c r="BY191" s="261"/>
      <c r="BZ191" s="261"/>
      <c r="CA191" s="261"/>
      <c r="CB191" s="261"/>
      <c r="CC191" s="261"/>
      <c r="CD191" s="261"/>
      <c r="CE191" s="261"/>
      <c r="CF191" s="261"/>
      <c r="CG191" s="261"/>
      <c r="CH191" s="261"/>
      <c r="CI191" s="261"/>
      <c r="CJ191" s="261"/>
      <c r="CK191" s="261"/>
      <c r="CL191" s="261"/>
      <c r="CM191" s="261"/>
      <c r="CN191" s="261"/>
      <c r="CO191" s="261"/>
      <c r="CP191" s="261"/>
      <c r="CQ191" s="261"/>
      <c r="CR191" s="261"/>
      <c r="CS191" s="261"/>
      <c r="CT191" s="261"/>
      <c r="CU191" s="261"/>
      <c r="CV191" s="261"/>
      <c r="CW191" s="158"/>
      <c r="CX191" s="158"/>
      <c r="CY191" s="158"/>
      <c r="CZ191" s="158"/>
    </row>
    <row r="192" spans="35:104" ht="12.75">
      <c r="AI192" s="158"/>
      <c r="AJ192" s="158"/>
      <c r="AK192" s="158"/>
      <c r="AL192" s="158"/>
      <c r="AM192" s="158"/>
      <c r="AN192" s="261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261"/>
      <c r="BE192" s="261"/>
      <c r="BF192" s="261"/>
      <c r="BG192" s="261"/>
      <c r="BH192" s="261"/>
      <c r="BI192" s="261"/>
      <c r="BJ192" s="261"/>
      <c r="BK192" s="261"/>
      <c r="BL192" s="261"/>
      <c r="BM192" s="261"/>
      <c r="BN192" s="261"/>
      <c r="BO192" s="261"/>
      <c r="BP192" s="261"/>
      <c r="BQ192" s="261"/>
      <c r="BR192" s="261"/>
      <c r="BS192" s="261"/>
      <c r="BT192" s="261"/>
      <c r="BU192" s="261"/>
      <c r="BV192" s="261"/>
      <c r="BW192" s="261"/>
      <c r="BX192" s="261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1"/>
      <c r="CI192" s="261"/>
      <c r="CJ192" s="261"/>
      <c r="CK192" s="261"/>
      <c r="CL192" s="261"/>
      <c r="CM192" s="261"/>
      <c r="CN192" s="261"/>
      <c r="CO192" s="261"/>
      <c r="CP192" s="261"/>
      <c r="CQ192" s="261"/>
      <c r="CR192" s="261"/>
      <c r="CS192" s="261"/>
      <c r="CT192" s="261"/>
      <c r="CU192" s="261"/>
      <c r="CV192" s="261"/>
      <c r="CW192" s="158"/>
      <c r="CX192" s="158"/>
      <c r="CY192" s="158"/>
      <c r="CZ192" s="158"/>
    </row>
    <row r="193" spans="35:104" ht="12.75">
      <c r="AI193" s="158"/>
      <c r="AJ193" s="158"/>
      <c r="AK193" s="158"/>
      <c r="AL193" s="158"/>
      <c r="AM193" s="158"/>
      <c r="AN193" s="261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261"/>
      <c r="BE193" s="261"/>
      <c r="BF193" s="261"/>
      <c r="BG193" s="261"/>
      <c r="BH193" s="261"/>
      <c r="BI193" s="261"/>
      <c r="BJ193" s="261"/>
      <c r="BK193" s="261"/>
      <c r="BL193" s="261"/>
      <c r="BM193" s="261"/>
      <c r="BN193" s="261"/>
      <c r="BO193" s="261"/>
      <c r="BP193" s="261"/>
      <c r="BQ193" s="261"/>
      <c r="BR193" s="261"/>
      <c r="BS193" s="261"/>
      <c r="BT193" s="261"/>
      <c r="BU193" s="261"/>
      <c r="BV193" s="261"/>
      <c r="BW193" s="261"/>
      <c r="BX193" s="261"/>
      <c r="BY193" s="261"/>
      <c r="BZ193" s="261"/>
      <c r="CA193" s="261"/>
      <c r="CB193" s="261"/>
      <c r="CC193" s="261"/>
      <c r="CD193" s="261"/>
      <c r="CE193" s="261"/>
      <c r="CF193" s="261"/>
      <c r="CG193" s="261"/>
      <c r="CH193" s="261"/>
      <c r="CI193" s="261"/>
      <c r="CJ193" s="261"/>
      <c r="CK193" s="261"/>
      <c r="CL193" s="261"/>
      <c r="CM193" s="261"/>
      <c r="CN193" s="261"/>
      <c r="CO193" s="261"/>
      <c r="CP193" s="261"/>
      <c r="CQ193" s="261"/>
      <c r="CR193" s="261"/>
      <c r="CS193" s="261"/>
      <c r="CT193" s="261"/>
      <c r="CU193" s="261"/>
      <c r="CV193" s="261"/>
      <c r="CW193" s="158"/>
      <c r="CX193" s="158"/>
      <c r="CY193" s="158"/>
      <c r="CZ193" s="158"/>
    </row>
    <row r="194" spans="35:104" ht="12.75">
      <c r="AI194" s="158"/>
      <c r="AJ194" s="158"/>
      <c r="AK194" s="158"/>
      <c r="AL194" s="158"/>
      <c r="AM194" s="158"/>
      <c r="AN194" s="261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261"/>
      <c r="BE194" s="261"/>
      <c r="BF194" s="261"/>
      <c r="BG194" s="261"/>
      <c r="BH194" s="261"/>
      <c r="BI194" s="261"/>
      <c r="BJ194" s="261"/>
      <c r="BK194" s="261"/>
      <c r="BL194" s="261"/>
      <c r="BM194" s="261"/>
      <c r="BN194" s="261"/>
      <c r="BO194" s="261"/>
      <c r="BP194" s="261"/>
      <c r="BQ194" s="261"/>
      <c r="BR194" s="261"/>
      <c r="BS194" s="261"/>
      <c r="BT194" s="261"/>
      <c r="BU194" s="261"/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61"/>
      <c r="CG194" s="261"/>
      <c r="CH194" s="261"/>
      <c r="CI194" s="261"/>
      <c r="CJ194" s="261"/>
      <c r="CK194" s="261"/>
      <c r="CL194" s="261"/>
      <c r="CM194" s="261"/>
      <c r="CN194" s="261"/>
      <c r="CO194" s="261"/>
      <c r="CP194" s="261"/>
      <c r="CQ194" s="261"/>
      <c r="CR194" s="261"/>
      <c r="CS194" s="261"/>
      <c r="CT194" s="261"/>
      <c r="CU194" s="261"/>
      <c r="CV194" s="261"/>
      <c r="CW194" s="158"/>
      <c r="CX194" s="158"/>
      <c r="CY194" s="158"/>
      <c r="CZ194" s="158"/>
    </row>
    <row r="195" spans="35:104" ht="12.75">
      <c r="AI195" s="158"/>
      <c r="AJ195" s="158"/>
      <c r="AK195" s="158"/>
      <c r="AL195" s="158"/>
      <c r="AM195" s="158"/>
      <c r="AN195" s="261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1"/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  <c r="CP195" s="261"/>
      <c r="CQ195" s="261"/>
      <c r="CR195" s="261"/>
      <c r="CS195" s="261"/>
      <c r="CT195" s="261"/>
      <c r="CU195" s="261"/>
      <c r="CV195" s="261"/>
      <c r="CW195" s="158"/>
      <c r="CX195" s="158"/>
      <c r="CY195" s="158"/>
      <c r="CZ195" s="158"/>
    </row>
    <row r="196" spans="35:104" ht="12.75">
      <c r="AI196" s="158"/>
      <c r="AJ196" s="158"/>
      <c r="AK196" s="158"/>
      <c r="AL196" s="158"/>
      <c r="AM196" s="158"/>
      <c r="AN196" s="261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261"/>
      <c r="BE196" s="261"/>
      <c r="BF196" s="261"/>
      <c r="BG196" s="261"/>
      <c r="BH196" s="261"/>
      <c r="BI196" s="261"/>
      <c r="BJ196" s="261"/>
      <c r="BK196" s="261"/>
      <c r="BL196" s="261"/>
      <c r="BM196" s="261"/>
      <c r="BN196" s="261"/>
      <c r="BO196" s="261"/>
      <c r="BP196" s="261"/>
      <c r="BQ196" s="261"/>
      <c r="BR196" s="261"/>
      <c r="BS196" s="261"/>
      <c r="BT196" s="261"/>
      <c r="BU196" s="261"/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61"/>
      <c r="CG196" s="261"/>
      <c r="CH196" s="261"/>
      <c r="CI196" s="261"/>
      <c r="CJ196" s="261"/>
      <c r="CK196" s="261"/>
      <c r="CL196" s="261"/>
      <c r="CM196" s="261"/>
      <c r="CN196" s="261"/>
      <c r="CO196" s="261"/>
      <c r="CP196" s="261"/>
      <c r="CQ196" s="261"/>
      <c r="CR196" s="261"/>
      <c r="CS196" s="261"/>
      <c r="CT196" s="261"/>
      <c r="CU196" s="261"/>
      <c r="CV196" s="261"/>
      <c r="CW196" s="158"/>
      <c r="CX196" s="158"/>
      <c r="CY196" s="158"/>
      <c r="CZ196" s="158"/>
    </row>
    <row r="197" spans="35:104" ht="12.75">
      <c r="AI197" s="158"/>
      <c r="AJ197" s="158"/>
      <c r="AK197" s="158"/>
      <c r="AL197" s="158"/>
      <c r="AM197" s="158"/>
      <c r="AN197" s="261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  <c r="CP197" s="261"/>
      <c r="CQ197" s="261"/>
      <c r="CR197" s="261"/>
      <c r="CS197" s="261"/>
      <c r="CT197" s="261"/>
      <c r="CU197" s="261"/>
      <c r="CV197" s="261"/>
      <c r="CW197" s="158"/>
      <c r="CX197" s="158"/>
      <c r="CY197" s="158"/>
      <c r="CZ197" s="158"/>
    </row>
    <row r="198" spans="35:104" ht="12.75">
      <c r="AI198" s="158"/>
      <c r="AJ198" s="158"/>
      <c r="AK198" s="158"/>
      <c r="AL198" s="158"/>
      <c r="AM198" s="158"/>
      <c r="AN198" s="261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1"/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  <c r="CP198" s="261"/>
      <c r="CQ198" s="261"/>
      <c r="CR198" s="261"/>
      <c r="CS198" s="261"/>
      <c r="CT198" s="261"/>
      <c r="CU198" s="261"/>
      <c r="CV198" s="261"/>
      <c r="CW198" s="158"/>
      <c r="CX198" s="158"/>
      <c r="CY198" s="158"/>
      <c r="CZ198" s="158"/>
    </row>
    <row r="199" spans="35:104" ht="12.75">
      <c r="AI199" s="158"/>
      <c r="AJ199" s="158"/>
      <c r="AK199" s="158"/>
      <c r="AL199" s="158"/>
      <c r="AM199" s="158"/>
      <c r="AN199" s="261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261"/>
      <c r="BE199" s="261"/>
      <c r="BF199" s="261"/>
      <c r="BG199" s="261"/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61"/>
      <c r="BT199" s="261"/>
      <c r="BU199" s="261"/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61"/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1"/>
      <c r="CU199" s="261"/>
      <c r="CV199" s="261"/>
      <c r="CW199" s="158"/>
      <c r="CX199" s="158"/>
      <c r="CY199" s="158"/>
      <c r="CZ199" s="158"/>
    </row>
    <row r="200" spans="35:104" ht="12.75">
      <c r="AI200" s="158"/>
      <c r="AJ200" s="158"/>
      <c r="AK200" s="158"/>
      <c r="AL200" s="158"/>
      <c r="AM200" s="158"/>
      <c r="AN200" s="261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61"/>
      <c r="BT200" s="261"/>
      <c r="BU200" s="261"/>
      <c r="BV200" s="261"/>
      <c r="BW200" s="261"/>
      <c r="BX200" s="261"/>
      <c r="BY200" s="261"/>
      <c r="BZ200" s="261"/>
      <c r="CA200" s="261"/>
      <c r="CB200" s="261"/>
      <c r="CC200" s="261"/>
      <c r="CD200" s="261"/>
      <c r="CE200" s="261"/>
      <c r="CF200" s="261"/>
      <c r="CG200" s="261"/>
      <c r="CH200" s="261"/>
      <c r="CI200" s="261"/>
      <c r="CJ200" s="261"/>
      <c r="CK200" s="261"/>
      <c r="CL200" s="261"/>
      <c r="CM200" s="261"/>
      <c r="CN200" s="261"/>
      <c r="CO200" s="261"/>
      <c r="CP200" s="261"/>
      <c r="CQ200" s="261"/>
      <c r="CR200" s="261"/>
      <c r="CS200" s="261"/>
      <c r="CT200" s="261"/>
      <c r="CU200" s="261"/>
      <c r="CV200" s="261"/>
      <c r="CW200" s="158"/>
      <c r="CX200" s="158"/>
      <c r="CY200" s="158"/>
      <c r="CZ200" s="158"/>
    </row>
    <row r="201" spans="35:104" ht="12.75">
      <c r="AI201" s="158"/>
      <c r="AJ201" s="158"/>
      <c r="AK201" s="158"/>
      <c r="AL201" s="158"/>
      <c r="AM201" s="158"/>
      <c r="AN201" s="261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61"/>
      <c r="BT201" s="261"/>
      <c r="BU201" s="261"/>
      <c r="BV201" s="261"/>
      <c r="BW201" s="261"/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61"/>
      <c r="CJ201" s="261"/>
      <c r="CK201" s="261"/>
      <c r="CL201" s="261"/>
      <c r="CM201" s="261"/>
      <c r="CN201" s="261"/>
      <c r="CO201" s="261"/>
      <c r="CP201" s="261"/>
      <c r="CQ201" s="261"/>
      <c r="CR201" s="261"/>
      <c r="CS201" s="261"/>
      <c r="CT201" s="261"/>
      <c r="CU201" s="261"/>
      <c r="CV201" s="261"/>
      <c r="CW201" s="158"/>
      <c r="CX201" s="158"/>
      <c r="CY201" s="158"/>
      <c r="CZ201" s="158"/>
    </row>
    <row r="202" spans="35:104" ht="12.75">
      <c r="AI202" s="158"/>
      <c r="AJ202" s="158"/>
      <c r="AK202" s="158"/>
      <c r="AL202" s="158"/>
      <c r="AM202" s="158"/>
      <c r="AN202" s="261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1"/>
      <c r="BV202" s="261"/>
      <c r="BW202" s="261"/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1"/>
      <c r="CO202" s="261"/>
      <c r="CP202" s="261"/>
      <c r="CQ202" s="261"/>
      <c r="CR202" s="261"/>
      <c r="CS202" s="261"/>
      <c r="CT202" s="261"/>
      <c r="CU202" s="261"/>
      <c r="CV202" s="261"/>
      <c r="CW202" s="158"/>
      <c r="CX202" s="158"/>
      <c r="CY202" s="158"/>
      <c r="CZ202" s="158"/>
    </row>
    <row r="203" spans="35:104" ht="12.75">
      <c r="AI203" s="158"/>
      <c r="AJ203" s="158"/>
      <c r="AK203" s="158"/>
      <c r="AL203" s="158"/>
      <c r="AM203" s="158"/>
      <c r="AN203" s="261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1"/>
      <c r="BV203" s="261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61"/>
      <c r="CJ203" s="261"/>
      <c r="CK203" s="261"/>
      <c r="CL203" s="261"/>
      <c r="CM203" s="261"/>
      <c r="CN203" s="261"/>
      <c r="CO203" s="261"/>
      <c r="CP203" s="261"/>
      <c r="CQ203" s="261"/>
      <c r="CR203" s="261"/>
      <c r="CS203" s="261"/>
      <c r="CT203" s="261"/>
      <c r="CU203" s="261"/>
      <c r="CV203" s="261"/>
      <c r="CW203" s="158"/>
      <c r="CX203" s="158"/>
      <c r="CY203" s="158"/>
      <c r="CZ203" s="158"/>
    </row>
    <row r="204" spans="35:104" ht="12.75">
      <c r="AI204" s="158"/>
      <c r="AJ204" s="158"/>
      <c r="AK204" s="158"/>
      <c r="AL204" s="158"/>
      <c r="AM204" s="158"/>
      <c r="AN204" s="261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  <c r="BU204" s="261"/>
      <c r="BV204" s="261"/>
      <c r="BW204" s="261"/>
      <c r="BX204" s="261"/>
      <c r="BY204" s="261"/>
      <c r="BZ204" s="261"/>
      <c r="CA204" s="261"/>
      <c r="CB204" s="261"/>
      <c r="CC204" s="261"/>
      <c r="CD204" s="261"/>
      <c r="CE204" s="261"/>
      <c r="CF204" s="261"/>
      <c r="CG204" s="261"/>
      <c r="CH204" s="261"/>
      <c r="CI204" s="261"/>
      <c r="CJ204" s="261"/>
      <c r="CK204" s="261"/>
      <c r="CL204" s="261"/>
      <c r="CM204" s="261"/>
      <c r="CN204" s="261"/>
      <c r="CO204" s="261"/>
      <c r="CP204" s="261"/>
      <c r="CQ204" s="261"/>
      <c r="CR204" s="261"/>
      <c r="CS204" s="261"/>
      <c r="CT204" s="261"/>
      <c r="CU204" s="261"/>
      <c r="CV204" s="261"/>
      <c r="CW204" s="158"/>
      <c r="CX204" s="158"/>
      <c r="CY204" s="158"/>
      <c r="CZ204" s="158"/>
    </row>
    <row r="205" spans="35:104" ht="12.75">
      <c r="AI205" s="158"/>
      <c r="AJ205" s="158"/>
      <c r="AK205" s="158"/>
      <c r="AL205" s="158"/>
      <c r="AM205" s="158"/>
      <c r="AN205" s="261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1"/>
      <c r="BV205" s="261"/>
      <c r="BW205" s="261"/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61"/>
      <c r="CJ205" s="261"/>
      <c r="CK205" s="261"/>
      <c r="CL205" s="261"/>
      <c r="CM205" s="261"/>
      <c r="CN205" s="261"/>
      <c r="CO205" s="261"/>
      <c r="CP205" s="261"/>
      <c r="CQ205" s="261"/>
      <c r="CR205" s="261"/>
      <c r="CS205" s="261"/>
      <c r="CT205" s="261"/>
      <c r="CU205" s="261"/>
      <c r="CV205" s="261"/>
      <c r="CW205" s="158"/>
      <c r="CX205" s="158"/>
      <c r="CY205" s="158"/>
      <c r="CZ205" s="158"/>
    </row>
    <row r="206" spans="35:104" ht="12.75">
      <c r="AI206" s="158"/>
      <c r="AJ206" s="158"/>
      <c r="AK206" s="158"/>
      <c r="AL206" s="158"/>
      <c r="AM206" s="158"/>
      <c r="AN206" s="261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1"/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  <c r="CP206" s="261"/>
      <c r="CQ206" s="261"/>
      <c r="CR206" s="261"/>
      <c r="CS206" s="261"/>
      <c r="CT206" s="261"/>
      <c r="CU206" s="261"/>
      <c r="CV206" s="261"/>
      <c r="CW206" s="158"/>
      <c r="CX206" s="158"/>
      <c r="CY206" s="158"/>
      <c r="CZ206" s="158"/>
    </row>
    <row r="207" spans="35:104" ht="12.75">
      <c r="AI207" s="158"/>
      <c r="AJ207" s="158"/>
      <c r="AK207" s="158"/>
      <c r="AL207" s="158"/>
      <c r="AM207" s="158"/>
      <c r="AN207" s="261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  <c r="BN207" s="261"/>
      <c r="BO207" s="261"/>
      <c r="BP207" s="261"/>
      <c r="BQ207" s="261"/>
      <c r="BR207" s="261"/>
      <c r="BS207" s="261"/>
      <c r="BT207" s="261"/>
      <c r="BU207" s="261"/>
      <c r="BV207" s="261"/>
      <c r="BW207" s="261"/>
      <c r="BX207" s="261"/>
      <c r="BY207" s="261"/>
      <c r="BZ207" s="261"/>
      <c r="CA207" s="261"/>
      <c r="CB207" s="261"/>
      <c r="CC207" s="261"/>
      <c r="CD207" s="261"/>
      <c r="CE207" s="261"/>
      <c r="CF207" s="261"/>
      <c r="CG207" s="261"/>
      <c r="CH207" s="261"/>
      <c r="CI207" s="261"/>
      <c r="CJ207" s="261"/>
      <c r="CK207" s="261"/>
      <c r="CL207" s="261"/>
      <c r="CM207" s="261"/>
      <c r="CN207" s="261"/>
      <c r="CO207" s="261"/>
      <c r="CP207" s="261"/>
      <c r="CQ207" s="261"/>
      <c r="CR207" s="261"/>
      <c r="CS207" s="261"/>
      <c r="CT207" s="261"/>
      <c r="CU207" s="261"/>
      <c r="CV207" s="261"/>
      <c r="CW207" s="158"/>
      <c r="CX207" s="158"/>
      <c r="CY207" s="158"/>
      <c r="CZ207" s="158"/>
    </row>
    <row r="208" spans="35:104" ht="12.75">
      <c r="AI208" s="158"/>
      <c r="AJ208" s="158"/>
      <c r="AK208" s="158"/>
      <c r="AL208" s="158"/>
      <c r="AM208" s="158"/>
      <c r="AN208" s="261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1"/>
      <c r="BQ208" s="261"/>
      <c r="BR208" s="261"/>
      <c r="BS208" s="261"/>
      <c r="BT208" s="261"/>
      <c r="BU208" s="261"/>
      <c r="BV208" s="261"/>
      <c r="BW208" s="261"/>
      <c r="BX208" s="261"/>
      <c r="BY208" s="261"/>
      <c r="BZ208" s="261"/>
      <c r="CA208" s="261"/>
      <c r="CB208" s="261"/>
      <c r="CC208" s="261"/>
      <c r="CD208" s="261"/>
      <c r="CE208" s="261"/>
      <c r="CF208" s="261"/>
      <c r="CG208" s="261"/>
      <c r="CH208" s="261"/>
      <c r="CI208" s="261"/>
      <c r="CJ208" s="261"/>
      <c r="CK208" s="261"/>
      <c r="CL208" s="261"/>
      <c r="CM208" s="261"/>
      <c r="CN208" s="261"/>
      <c r="CO208" s="261"/>
      <c r="CP208" s="261"/>
      <c r="CQ208" s="261"/>
      <c r="CR208" s="261"/>
      <c r="CS208" s="261"/>
      <c r="CT208" s="261"/>
      <c r="CU208" s="261"/>
      <c r="CV208" s="261"/>
      <c r="CW208" s="158"/>
      <c r="CX208" s="158"/>
      <c r="CY208" s="158"/>
      <c r="CZ208" s="158"/>
    </row>
    <row r="209" spans="35:104" ht="12.75">
      <c r="AI209" s="158"/>
      <c r="AJ209" s="158"/>
      <c r="AK209" s="158"/>
      <c r="AL209" s="158"/>
      <c r="AM209" s="158"/>
      <c r="AN209" s="261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  <c r="BN209" s="261"/>
      <c r="BO209" s="261"/>
      <c r="BP209" s="261"/>
      <c r="BQ209" s="261"/>
      <c r="BR209" s="261"/>
      <c r="BS209" s="261"/>
      <c r="BT209" s="261"/>
      <c r="BU209" s="261"/>
      <c r="BV209" s="261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61"/>
      <c r="CJ209" s="261"/>
      <c r="CK209" s="261"/>
      <c r="CL209" s="261"/>
      <c r="CM209" s="261"/>
      <c r="CN209" s="261"/>
      <c r="CO209" s="261"/>
      <c r="CP209" s="261"/>
      <c r="CQ209" s="261"/>
      <c r="CR209" s="261"/>
      <c r="CS209" s="261"/>
      <c r="CT209" s="261"/>
      <c r="CU209" s="261"/>
      <c r="CV209" s="261"/>
      <c r="CW209" s="158"/>
      <c r="CX209" s="158"/>
      <c r="CY209" s="158"/>
      <c r="CZ209" s="158"/>
    </row>
    <row r="210" spans="35:104" ht="12.75">
      <c r="AI210" s="158"/>
      <c r="AJ210" s="158"/>
      <c r="AK210" s="158"/>
      <c r="AL210" s="158"/>
      <c r="AM210" s="158"/>
      <c r="AN210" s="261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61"/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1"/>
      <c r="CO210" s="261"/>
      <c r="CP210" s="261"/>
      <c r="CQ210" s="261"/>
      <c r="CR210" s="261"/>
      <c r="CS210" s="261"/>
      <c r="CT210" s="261"/>
      <c r="CU210" s="261"/>
      <c r="CV210" s="261"/>
      <c r="CW210" s="158"/>
      <c r="CX210" s="158"/>
      <c r="CY210" s="158"/>
      <c r="CZ210" s="158"/>
    </row>
    <row r="211" spans="35:104" ht="12.75">
      <c r="AI211" s="158"/>
      <c r="AJ211" s="158"/>
      <c r="AK211" s="158"/>
      <c r="AL211" s="158"/>
      <c r="AM211" s="158"/>
      <c r="AN211" s="261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61"/>
      <c r="BT211" s="261"/>
      <c r="BU211" s="261"/>
      <c r="BV211" s="261"/>
      <c r="BW211" s="261"/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61"/>
      <c r="CJ211" s="261"/>
      <c r="CK211" s="261"/>
      <c r="CL211" s="261"/>
      <c r="CM211" s="261"/>
      <c r="CN211" s="261"/>
      <c r="CO211" s="261"/>
      <c r="CP211" s="261"/>
      <c r="CQ211" s="261"/>
      <c r="CR211" s="261"/>
      <c r="CS211" s="261"/>
      <c r="CT211" s="261"/>
      <c r="CU211" s="261"/>
      <c r="CV211" s="261"/>
      <c r="CW211" s="158"/>
      <c r="CX211" s="158"/>
      <c r="CY211" s="158"/>
      <c r="CZ211" s="158"/>
    </row>
    <row r="212" spans="35:104" ht="12.75">
      <c r="AI212" s="158"/>
      <c r="AJ212" s="158"/>
      <c r="AK212" s="158"/>
      <c r="AL212" s="158"/>
      <c r="AM212" s="158"/>
      <c r="AN212" s="261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1"/>
      <c r="BV212" s="261"/>
      <c r="BW212" s="261"/>
      <c r="BX212" s="261"/>
      <c r="BY212" s="261"/>
      <c r="BZ212" s="261"/>
      <c r="CA212" s="261"/>
      <c r="CB212" s="261"/>
      <c r="CC212" s="261"/>
      <c r="CD212" s="261"/>
      <c r="CE212" s="261"/>
      <c r="CF212" s="261"/>
      <c r="CG212" s="261"/>
      <c r="CH212" s="261"/>
      <c r="CI212" s="261"/>
      <c r="CJ212" s="261"/>
      <c r="CK212" s="261"/>
      <c r="CL212" s="261"/>
      <c r="CM212" s="261"/>
      <c r="CN212" s="261"/>
      <c r="CO212" s="261"/>
      <c r="CP212" s="261"/>
      <c r="CQ212" s="261"/>
      <c r="CR212" s="261"/>
      <c r="CS212" s="261"/>
      <c r="CT212" s="261"/>
      <c r="CU212" s="261"/>
      <c r="CV212" s="261"/>
      <c r="CW212" s="158"/>
      <c r="CX212" s="158"/>
      <c r="CY212" s="158"/>
      <c r="CZ212" s="158"/>
    </row>
    <row r="213" spans="35:104" ht="12.75">
      <c r="AI213" s="158"/>
      <c r="AJ213" s="158"/>
      <c r="AK213" s="158"/>
      <c r="AL213" s="158"/>
      <c r="AM213" s="158"/>
      <c r="AN213" s="261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261"/>
      <c r="BU213" s="261"/>
      <c r="BV213" s="261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61"/>
      <c r="CJ213" s="261"/>
      <c r="CK213" s="261"/>
      <c r="CL213" s="261"/>
      <c r="CM213" s="261"/>
      <c r="CN213" s="261"/>
      <c r="CO213" s="261"/>
      <c r="CP213" s="261"/>
      <c r="CQ213" s="261"/>
      <c r="CR213" s="261"/>
      <c r="CS213" s="261"/>
      <c r="CT213" s="261"/>
      <c r="CU213" s="261"/>
      <c r="CV213" s="261"/>
      <c r="CW213" s="158"/>
      <c r="CX213" s="158"/>
      <c r="CY213" s="158"/>
      <c r="CZ213" s="158"/>
    </row>
    <row r="214" spans="35:104" ht="12.75">
      <c r="AI214" s="158"/>
      <c r="AJ214" s="158"/>
      <c r="AK214" s="158"/>
      <c r="AL214" s="158"/>
      <c r="AM214" s="158"/>
      <c r="AN214" s="261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261"/>
      <c r="BU214" s="261"/>
      <c r="BV214" s="261"/>
      <c r="BW214" s="261"/>
      <c r="BX214" s="261"/>
      <c r="BY214" s="261"/>
      <c r="BZ214" s="261"/>
      <c r="CA214" s="261"/>
      <c r="CB214" s="261"/>
      <c r="CC214" s="261"/>
      <c r="CD214" s="261"/>
      <c r="CE214" s="261"/>
      <c r="CF214" s="261"/>
      <c r="CG214" s="261"/>
      <c r="CH214" s="261"/>
      <c r="CI214" s="261"/>
      <c r="CJ214" s="261"/>
      <c r="CK214" s="261"/>
      <c r="CL214" s="261"/>
      <c r="CM214" s="261"/>
      <c r="CN214" s="261"/>
      <c r="CO214" s="261"/>
      <c r="CP214" s="261"/>
      <c r="CQ214" s="261"/>
      <c r="CR214" s="261"/>
      <c r="CS214" s="261"/>
      <c r="CT214" s="261"/>
      <c r="CU214" s="261"/>
      <c r="CV214" s="261"/>
      <c r="CW214" s="158"/>
      <c r="CX214" s="158"/>
      <c r="CY214" s="158"/>
      <c r="CZ214" s="158"/>
    </row>
    <row r="215" spans="35:104" ht="12.75">
      <c r="AI215" s="158"/>
      <c r="AJ215" s="158"/>
      <c r="AK215" s="158"/>
      <c r="AL215" s="158"/>
      <c r="AM215" s="158"/>
      <c r="AN215" s="261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261"/>
      <c r="BU215" s="261"/>
      <c r="BV215" s="261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61"/>
      <c r="CJ215" s="261"/>
      <c r="CK215" s="261"/>
      <c r="CL215" s="261"/>
      <c r="CM215" s="261"/>
      <c r="CN215" s="261"/>
      <c r="CO215" s="261"/>
      <c r="CP215" s="261"/>
      <c r="CQ215" s="261"/>
      <c r="CR215" s="261"/>
      <c r="CS215" s="261"/>
      <c r="CT215" s="261"/>
      <c r="CU215" s="261"/>
      <c r="CV215" s="261"/>
      <c r="CW215" s="158"/>
      <c r="CX215" s="158"/>
      <c r="CY215" s="158"/>
      <c r="CZ215" s="158"/>
    </row>
    <row r="216" spans="35:104" ht="12.75">
      <c r="AI216" s="158"/>
      <c r="AJ216" s="158"/>
      <c r="AK216" s="158"/>
      <c r="AL216" s="158"/>
      <c r="AM216" s="158"/>
      <c r="AN216" s="261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261"/>
      <c r="BU216" s="261"/>
      <c r="BV216" s="261"/>
      <c r="BW216" s="261"/>
      <c r="BX216" s="261"/>
      <c r="BY216" s="261"/>
      <c r="BZ216" s="261"/>
      <c r="CA216" s="261"/>
      <c r="CB216" s="261"/>
      <c r="CC216" s="261"/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1"/>
      <c r="CO216" s="261"/>
      <c r="CP216" s="261"/>
      <c r="CQ216" s="261"/>
      <c r="CR216" s="261"/>
      <c r="CS216" s="261"/>
      <c r="CT216" s="261"/>
      <c r="CU216" s="261"/>
      <c r="CV216" s="261"/>
      <c r="CW216" s="158"/>
      <c r="CX216" s="158"/>
      <c r="CY216" s="158"/>
      <c r="CZ216" s="158"/>
    </row>
    <row r="217" spans="35:104" ht="12.75">
      <c r="AI217" s="158"/>
      <c r="AJ217" s="158"/>
      <c r="AK217" s="158"/>
      <c r="AL217" s="158"/>
      <c r="AM217" s="158"/>
      <c r="AN217" s="261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61"/>
      <c r="BU217" s="261"/>
      <c r="BV217" s="261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61"/>
      <c r="CJ217" s="261"/>
      <c r="CK217" s="261"/>
      <c r="CL217" s="261"/>
      <c r="CM217" s="261"/>
      <c r="CN217" s="261"/>
      <c r="CO217" s="261"/>
      <c r="CP217" s="261"/>
      <c r="CQ217" s="261"/>
      <c r="CR217" s="261"/>
      <c r="CS217" s="261"/>
      <c r="CT217" s="261"/>
      <c r="CU217" s="261"/>
      <c r="CV217" s="261"/>
      <c r="CW217" s="158"/>
      <c r="CX217" s="158"/>
      <c r="CY217" s="158"/>
      <c r="CZ217" s="158"/>
    </row>
    <row r="218" spans="35:104" ht="12.75">
      <c r="AI218" s="158"/>
      <c r="AJ218" s="158"/>
      <c r="AK218" s="158"/>
      <c r="AL218" s="158"/>
      <c r="AM218" s="158"/>
      <c r="AN218" s="261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61"/>
      <c r="BU218" s="261"/>
      <c r="BV218" s="261"/>
      <c r="BW218" s="261"/>
      <c r="BX218" s="261"/>
      <c r="BY218" s="261"/>
      <c r="BZ218" s="261"/>
      <c r="CA218" s="261"/>
      <c r="CB218" s="261"/>
      <c r="CC218" s="261"/>
      <c r="CD218" s="261"/>
      <c r="CE218" s="261"/>
      <c r="CF218" s="261"/>
      <c r="CG218" s="261"/>
      <c r="CH218" s="261"/>
      <c r="CI218" s="261"/>
      <c r="CJ218" s="261"/>
      <c r="CK218" s="261"/>
      <c r="CL218" s="261"/>
      <c r="CM218" s="261"/>
      <c r="CN218" s="261"/>
      <c r="CO218" s="261"/>
      <c r="CP218" s="261"/>
      <c r="CQ218" s="261"/>
      <c r="CR218" s="261"/>
      <c r="CS218" s="261"/>
      <c r="CT218" s="261"/>
      <c r="CU218" s="261"/>
      <c r="CV218" s="261"/>
      <c r="CW218" s="158"/>
      <c r="CX218" s="158"/>
      <c r="CY218" s="158"/>
      <c r="CZ218" s="158"/>
    </row>
    <row r="219" spans="35:104" ht="12.75">
      <c r="AI219" s="158"/>
      <c r="AJ219" s="158"/>
      <c r="AK219" s="158"/>
      <c r="AL219" s="158"/>
      <c r="AM219" s="158"/>
      <c r="AN219" s="261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261"/>
      <c r="BE219" s="261"/>
      <c r="BF219" s="261"/>
      <c r="BG219" s="261"/>
      <c r="BH219" s="261"/>
      <c r="BI219" s="261"/>
      <c r="BJ219" s="261"/>
      <c r="BK219" s="261"/>
      <c r="BL219" s="261"/>
      <c r="BM219" s="261"/>
      <c r="BN219" s="261"/>
      <c r="BO219" s="261"/>
      <c r="BP219" s="261"/>
      <c r="BQ219" s="261"/>
      <c r="BR219" s="261"/>
      <c r="BS219" s="261"/>
      <c r="BT219" s="261"/>
      <c r="BU219" s="261"/>
      <c r="BV219" s="261"/>
      <c r="BW219" s="261"/>
      <c r="BX219" s="261"/>
      <c r="BY219" s="261"/>
      <c r="BZ219" s="261"/>
      <c r="CA219" s="261"/>
      <c r="CB219" s="261"/>
      <c r="CC219" s="261"/>
      <c r="CD219" s="261"/>
      <c r="CE219" s="261"/>
      <c r="CF219" s="261"/>
      <c r="CG219" s="261"/>
      <c r="CH219" s="261"/>
      <c r="CI219" s="261"/>
      <c r="CJ219" s="261"/>
      <c r="CK219" s="261"/>
      <c r="CL219" s="261"/>
      <c r="CM219" s="261"/>
      <c r="CN219" s="261"/>
      <c r="CO219" s="261"/>
      <c r="CP219" s="261"/>
      <c r="CQ219" s="261"/>
      <c r="CR219" s="261"/>
      <c r="CS219" s="261"/>
      <c r="CT219" s="261"/>
      <c r="CU219" s="261"/>
      <c r="CV219" s="261"/>
      <c r="CW219" s="158"/>
      <c r="CX219" s="158"/>
      <c r="CY219" s="158"/>
      <c r="CZ219" s="158"/>
    </row>
    <row r="220" spans="35:104" ht="12.75">
      <c r="AI220" s="158"/>
      <c r="AJ220" s="158"/>
      <c r="AK220" s="158"/>
      <c r="AL220" s="158"/>
      <c r="AM220" s="158"/>
      <c r="AN220" s="261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1"/>
      <c r="BQ220" s="261"/>
      <c r="BR220" s="261"/>
      <c r="BS220" s="261"/>
      <c r="BT220" s="261"/>
      <c r="BU220" s="261"/>
      <c r="BV220" s="261"/>
      <c r="BW220" s="261"/>
      <c r="BX220" s="261"/>
      <c r="BY220" s="261"/>
      <c r="BZ220" s="261"/>
      <c r="CA220" s="261"/>
      <c r="CB220" s="261"/>
      <c r="CC220" s="261"/>
      <c r="CD220" s="261"/>
      <c r="CE220" s="261"/>
      <c r="CF220" s="261"/>
      <c r="CG220" s="261"/>
      <c r="CH220" s="261"/>
      <c r="CI220" s="261"/>
      <c r="CJ220" s="261"/>
      <c r="CK220" s="261"/>
      <c r="CL220" s="261"/>
      <c r="CM220" s="261"/>
      <c r="CN220" s="261"/>
      <c r="CO220" s="261"/>
      <c r="CP220" s="261"/>
      <c r="CQ220" s="261"/>
      <c r="CR220" s="261"/>
      <c r="CS220" s="261"/>
      <c r="CT220" s="261"/>
      <c r="CU220" s="261"/>
      <c r="CV220" s="261"/>
      <c r="CW220" s="158"/>
      <c r="CX220" s="158"/>
      <c r="CY220" s="158"/>
      <c r="CZ220" s="158"/>
    </row>
    <row r="221" spans="35:104" ht="12.75">
      <c r="AI221" s="158"/>
      <c r="AJ221" s="158"/>
      <c r="AK221" s="158"/>
      <c r="AL221" s="158"/>
      <c r="AM221" s="158"/>
      <c r="AN221" s="261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  <c r="BN221" s="261"/>
      <c r="BO221" s="261"/>
      <c r="BP221" s="261"/>
      <c r="BQ221" s="261"/>
      <c r="BR221" s="261"/>
      <c r="BS221" s="261"/>
      <c r="BT221" s="261"/>
      <c r="BU221" s="261"/>
      <c r="BV221" s="261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61"/>
      <c r="CJ221" s="261"/>
      <c r="CK221" s="261"/>
      <c r="CL221" s="261"/>
      <c r="CM221" s="261"/>
      <c r="CN221" s="261"/>
      <c r="CO221" s="261"/>
      <c r="CP221" s="261"/>
      <c r="CQ221" s="261"/>
      <c r="CR221" s="261"/>
      <c r="CS221" s="261"/>
      <c r="CT221" s="261"/>
      <c r="CU221" s="261"/>
      <c r="CV221" s="261"/>
      <c r="CW221" s="158"/>
      <c r="CX221" s="158"/>
      <c r="CY221" s="158"/>
      <c r="CZ221" s="158"/>
    </row>
    <row r="222" spans="35:104" ht="12.75">
      <c r="AI222" s="158"/>
      <c r="AJ222" s="158"/>
      <c r="AK222" s="158"/>
      <c r="AL222" s="158"/>
      <c r="AM222" s="158"/>
      <c r="AN222" s="261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261"/>
      <c r="BE222" s="261"/>
      <c r="BF222" s="261"/>
      <c r="BG222" s="261"/>
      <c r="BH222" s="261"/>
      <c r="BI222" s="261"/>
      <c r="BJ222" s="261"/>
      <c r="BK222" s="261"/>
      <c r="BL222" s="261"/>
      <c r="BM222" s="261"/>
      <c r="BN222" s="261"/>
      <c r="BO222" s="261"/>
      <c r="BP222" s="261"/>
      <c r="BQ222" s="261"/>
      <c r="BR222" s="261"/>
      <c r="BS222" s="261"/>
      <c r="BT222" s="261"/>
      <c r="BU222" s="261"/>
      <c r="BV222" s="261"/>
      <c r="BW222" s="261"/>
      <c r="BX222" s="261"/>
      <c r="BY222" s="261"/>
      <c r="BZ222" s="261"/>
      <c r="CA222" s="261"/>
      <c r="CB222" s="261"/>
      <c r="CC222" s="261"/>
      <c r="CD222" s="261"/>
      <c r="CE222" s="261"/>
      <c r="CF222" s="261"/>
      <c r="CG222" s="261"/>
      <c r="CH222" s="261"/>
      <c r="CI222" s="261"/>
      <c r="CJ222" s="261"/>
      <c r="CK222" s="261"/>
      <c r="CL222" s="261"/>
      <c r="CM222" s="261"/>
      <c r="CN222" s="261"/>
      <c r="CO222" s="261"/>
      <c r="CP222" s="261"/>
      <c r="CQ222" s="261"/>
      <c r="CR222" s="261"/>
      <c r="CS222" s="261"/>
      <c r="CT222" s="261"/>
      <c r="CU222" s="261"/>
      <c r="CV222" s="261"/>
      <c r="CW222" s="158"/>
      <c r="CX222" s="158"/>
      <c r="CY222" s="158"/>
      <c r="CZ222" s="158"/>
    </row>
    <row r="223" spans="35:104" ht="12.75">
      <c r="AI223" s="158"/>
      <c r="AJ223" s="158"/>
      <c r="AK223" s="158"/>
      <c r="AL223" s="158"/>
      <c r="AM223" s="158"/>
      <c r="AN223" s="261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261"/>
      <c r="BE223" s="261"/>
      <c r="BF223" s="261"/>
      <c r="BG223" s="261"/>
      <c r="BH223" s="261"/>
      <c r="BI223" s="261"/>
      <c r="BJ223" s="261"/>
      <c r="BK223" s="261"/>
      <c r="BL223" s="261"/>
      <c r="BM223" s="261"/>
      <c r="BN223" s="261"/>
      <c r="BO223" s="261"/>
      <c r="BP223" s="261"/>
      <c r="BQ223" s="261"/>
      <c r="BR223" s="261"/>
      <c r="BS223" s="261"/>
      <c r="BT223" s="261"/>
      <c r="BU223" s="261"/>
      <c r="BV223" s="261"/>
      <c r="BW223" s="261"/>
      <c r="BX223" s="261"/>
      <c r="BY223" s="261"/>
      <c r="BZ223" s="261"/>
      <c r="CA223" s="261"/>
      <c r="CB223" s="261"/>
      <c r="CC223" s="261"/>
      <c r="CD223" s="261"/>
      <c r="CE223" s="261"/>
      <c r="CF223" s="261"/>
      <c r="CG223" s="261"/>
      <c r="CH223" s="261"/>
      <c r="CI223" s="261"/>
      <c r="CJ223" s="261"/>
      <c r="CK223" s="261"/>
      <c r="CL223" s="261"/>
      <c r="CM223" s="261"/>
      <c r="CN223" s="261"/>
      <c r="CO223" s="261"/>
      <c r="CP223" s="261"/>
      <c r="CQ223" s="261"/>
      <c r="CR223" s="261"/>
      <c r="CS223" s="261"/>
      <c r="CT223" s="261"/>
      <c r="CU223" s="261"/>
      <c r="CV223" s="261"/>
      <c r="CW223" s="158"/>
      <c r="CX223" s="158"/>
      <c r="CY223" s="158"/>
      <c r="CZ223" s="158"/>
    </row>
    <row r="224" spans="35:104" ht="12.75">
      <c r="AI224" s="158"/>
      <c r="AJ224" s="158"/>
      <c r="AK224" s="158"/>
      <c r="AL224" s="158"/>
      <c r="AM224" s="158"/>
      <c r="AN224" s="261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261"/>
      <c r="BE224" s="261"/>
      <c r="BF224" s="261"/>
      <c r="BG224" s="261"/>
      <c r="BH224" s="261"/>
      <c r="BI224" s="261"/>
      <c r="BJ224" s="261"/>
      <c r="BK224" s="261"/>
      <c r="BL224" s="261"/>
      <c r="BM224" s="261"/>
      <c r="BN224" s="261"/>
      <c r="BO224" s="261"/>
      <c r="BP224" s="261"/>
      <c r="BQ224" s="261"/>
      <c r="BR224" s="261"/>
      <c r="BS224" s="261"/>
      <c r="BT224" s="261"/>
      <c r="BU224" s="261"/>
      <c r="BV224" s="261"/>
      <c r="BW224" s="261"/>
      <c r="BX224" s="261"/>
      <c r="BY224" s="261"/>
      <c r="BZ224" s="261"/>
      <c r="CA224" s="261"/>
      <c r="CB224" s="261"/>
      <c r="CC224" s="261"/>
      <c r="CD224" s="261"/>
      <c r="CE224" s="261"/>
      <c r="CF224" s="261"/>
      <c r="CG224" s="261"/>
      <c r="CH224" s="261"/>
      <c r="CI224" s="261"/>
      <c r="CJ224" s="261"/>
      <c r="CK224" s="261"/>
      <c r="CL224" s="261"/>
      <c r="CM224" s="261"/>
      <c r="CN224" s="261"/>
      <c r="CO224" s="261"/>
      <c r="CP224" s="261"/>
      <c r="CQ224" s="261"/>
      <c r="CR224" s="261"/>
      <c r="CS224" s="261"/>
      <c r="CT224" s="261"/>
      <c r="CU224" s="261"/>
      <c r="CV224" s="261"/>
      <c r="CW224" s="158"/>
      <c r="CX224" s="158"/>
      <c r="CY224" s="158"/>
      <c r="CZ224" s="158"/>
    </row>
    <row r="225" spans="35:104" ht="12.75">
      <c r="AI225" s="158"/>
      <c r="AJ225" s="158"/>
      <c r="AK225" s="158"/>
      <c r="AL225" s="158"/>
      <c r="AM225" s="158"/>
      <c r="AN225" s="261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261"/>
      <c r="BE225" s="261"/>
      <c r="BF225" s="261"/>
      <c r="BG225" s="261"/>
      <c r="BH225" s="261"/>
      <c r="BI225" s="261"/>
      <c r="BJ225" s="261"/>
      <c r="BK225" s="261"/>
      <c r="BL225" s="261"/>
      <c r="BM225" s="261"/>
      <c r="BN225" s="261"/>
      <c r="BO225" s="261"/>
      <c r="BP225" s="261"/>
      <c r="BQ225" s="261"/>
      <c r="BR225" s="261"/>
      <c r="BS225" s="261"/>
      <c r="BT225" s="261"/>
      <c r="BU225" s="261"/>
      <c r="BV225" s="261"/>
      <c r="BW225" s="261"/>
      <c r="BX225" s="261"/>
      <c r="BY225" s="261"/>
      <c r="BZ225" s="261"/>
      <c r="CA225" s="261"/>
      <c r="CB225" s="261"/>
      <c r="CC225" s="261"/>
      <c r="CD225" s="261"/>
      <c r="CE225" s="261"/>
      <c r="CF225" s="261"/>
      <c r="CG225" s="261"/>
      <c r="CH225" s="261"/>
      <c r="CI225" s="261"/>
      <c r="CJ225" s="261"/>
      <c r="CK225" s="261"/>
      <c r="CL225" s="261"/>
      <c r="CM225" s="261"/>
      <c r="CN225" s="261"/>
      <c r="CO225" s="261"/>
      <c r="CP225" s="261"/>
      <c r="CQ225" s="261"/>
      <c r="CR225" s="261"/>
      <c r="CS225" s="261"/>
      <c r="CT225" s="261"/>
      <c r="CU225" s="261"/>
      <c r="CV225" s="261"/>
      <c r="CW225" s="158"/>
      <c r="CX225" s="158"/>
      <c r="CY225" s="158"/>
      <c r="CZ225" s="158"/>
    </row>
    <row r="226" spans="35:104" ht="12.75">
      <c r="AI226" s="158"/>
      <c r="AJ226" s="158"/>
      <c r="AK226" s="158"/>
      <c r="AL226" s="158"/>
      <c r="AM226" s="158"/>
      <c r="AN226" s="261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261"/>
      <c r="BE226" s="261"/>
      <c r="BF226" s="261"/>
      <c r="BG226" s="261"/>
      <c r="BH226" s="261"/>
      <c r="BI226" s="261"/>
      <c r="BJ226" s="261"/>
      <c r="BK226" s="261"/>
      <c r="BL226" s="261"/>
      <c r="BM226" s="261"/>
      <c r="BN226" s="261"/>
      <c r="BO226" s="261"/>
      <c r="BP226" s="261"/>
      <c r="BQ226" s="261"/>
      <c r="BR226" s="261"/>
      <c r="BS226" s="261"/>
      <c r="BT226" s="261"/>
      <c r="BU226" s="261"/>
      <c r="BV226" s="261"/>
      <c r="BW226" s="261"/>
      <c r="BX226" s="261"/>
      <c r="BY226" s="261"/>
      <c r="BZ226" s="261"/>
      <c r="CA226" s="261"/>
      <c r="CB226" s="261"/>
      <c r="CC226" s="261"/>
      <c r="CD226" s="261"/>
      <c r="CE226" s="261"/>
      <c r="CF226" s="261"/>
      <c r="CG226" s="261"/>
      <c r="CH226" s="261"/>
      <c r="CI226" s="261"/>
      <c r="CJ226" s="261"/>
      <c r="CK226" s="261"/>
      <c r="CL226" s="261"/>
      <c r="CM226" s="261"/>
      <c r="CN226" s="261"/>
      <c r="CO226" s="261"/>
      <c r="CP226" s="261"/>
      <c r="CQ226" s="261"/>
      <c r="CR226" s="261"/>
      <c r="CS226" s="261"/>
      <c r="CT226" s="261"/>
      <c r="CU226" s="261"/>
      <c r="CV226" s="261"/>
      <c r="CW226" s="158"/>
      <c r="CX226" s="158"/>
      <c r="CY226" s="158"/>
      <c r="CZ226" s="158"/>
    </row>
    <row r="227" spans="35:104" ht="12.75">
      <c r="AI227" s="158"/>
      <c r="AJ227" s="158"/>
      <c r="AK227" s="158"/>
      <c r="AL227" s="158"/>
      <c r="AM227" s="158"/>
      <c r="AN227" s="261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261"/>
      <c r="BE227" s="261"/>
      <c r="BF227" s="261"/>
      <c r="BG227" s="261"/>
      <c r="BH227" s="261"/>
      <c r="BI227" s="261"/>
      <c r="BJ227" s="261"/>
      <c r="BK227" s="261"/>
      <c r="BL227" s="261"/>
      <c r="BM227" s="261"/>
      <c r="BN227" s="261"/>
      <c r="BO227" s="261"/>
      <c r="BP227" s="261"/>
      <c r="BQ227" s="261"/>
      <c r="BR227" s="261"/>
      <c r="BS227" s="261"/>
      <c r="BT227" s="261"/>
      <c r="BU227" s="261"/>
      <c r="BV227" s="261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61"/>
      <c r="CJ227" s="261"/>
      <c r="CK227" s="261"/>
      <c r="CL227" s="261"/>
      <c r="CM227" s="261"/>
      <c r="CN227" s="261"/>
      <c r="CO227" s="261"/>
      <c r="CP227" s="261"/>
      <c r="CQ227" s="261"/>
      <c r="CR227" s="261"/>
      <c r="CS227" s="261"/>
      <c r="CT227" s="261"/>
      <c r="CU227" s="261"/>
      <c r="CV227" s="261"/>
      <c r="CW227" s="158"/>
      <c r="CX227" s="158"/>
      <c r="CY227" s="158"/>
      <c r="CZ227" s="158"/>
    </row>
    <row r="228" spans="35:104" ht="12.75">
      <c r="AI228" s="158"/>
      <c r="AJ228" s="158"/>
      <c r="AK228" s="158"/>
      <c r="AL228" s="158"/>
      <c r="AM228" s="158"/>
      <c r="AN228" s="261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261"/>
      <c r="BE228" s="261"/>
      <c r="BF228" s="261"/>
      <c r="BG228" s="261"/>
      <c r="BH228" s="261"/>
      <c r="BI228" s="261"/>
      <c r="BJ228" s="261"/>
      <c r="BK228" s="261"/>
      <c r="BL228" s="261"/>
      <c r="BM228" s="261"/>
      <c r="BN228" s="261"/>
      <c r="BO228" s="261"/>
      <c r="BP228" s="261"/>
      <c r="BQ228" s="261"/>
      <c r="BR228" s="261"/>
      <c r="BS228" s="261"/>
      <c r="BT228" s="261"/>
      <c r="BU228" s="261"/>
      <c r="BV228" s="261"/>
      <c r="BW228" s="261"/>
      <c r="BX228" s="261"/>
      <c r="BY228" s="261"/>
      <c r="BZ228" s="261"/>
      <c r="CA228" s="261"/>
      <c r="CB228" s="261"/>
      <c r="CC228" s="261"/>
      <c r="CD228" s="261"/>
      <c r="CE228" s="261"/>
      <c r="CF228" s="261"/>
      <c r="CG228" s="261"/>
      <c r="CH228" s="261"/>
      <c r="CI228" s="261"/>
      <c r="CJ228" s="261"/>
      <c r="CK228" s="261"/>
      <c r="CL228" s="261"/>
      <c r="CM228" s="261"/>
      <c r="CN228" s="261"/>
      <c r="CO228" s="261"/>
      <c r="CP228" s="261"/>
      <c r="CQ228" s="261"/>
      <c r="CR228" s="261"/>
      <c r="CS228" s="261"/>
      <c r="CT228" s="261"/>
      <c r="CU228" s="261"/>
      <c r="CV228" s="261"/>
      <c r="CW228" s="158"/>
      <c r="CX228" s="158"/>
      <c r="CY228" s="158"/>
      <c r="CZ228" s="158"/>
    </row>
  </sheetData>
  <sheetProtection/>
  <mergeCells count="34">
    <mergeCell ref="B2:AL2"/>
    <mergeCell ref="T6:T7"/>
    <mergeCell ref="Y6:AH6"/>
    <mergeCell ref="F5:F7"/>
    <mergeCell ref="AI6:AM6"/>
    <mergeCell ref="B3:AH3"/>
    <mergeCell ref="U6:U7"/>
    <mergeCell ref="V6:V7"/>
    <mergeCell ref="E4:F4"/>
    <mergeCell ref="AQ6:AS6"/>
    <mergeCell ref="B5:B7"/>
    <mergeCell ref="C4:D4"/>
    <mergeCell ref="R6:R7"/>
    <mergeCell ref="H6:J6"/>
    <mergeCell ref="M6:M7"/>
    <mergeCell ref="O6:O7"/>
    <mergeCell ref="C5:C7"/>
    <mergeCell ref="C65:O65"/>
    <mergeCell ref="A65:B65"/>
    <mergeCell ref="K6:K7"/>
    <mergeCell ref="Q6:Q7"/>
    <mergeCell ref="A5:A7"/>
    <mergeCell ref="D5:D7"/>
    <mergeCell ref="P6:P7"/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2015-04-27T13:15:22Z</cp:lastPrinted>
  <dcterms:created xsi:type="dcterms:W3CDTF">2007-11-09T11:35:30Z</dcterms:created>
  <dcterms:modified xsi:type="dcterms:W3CDTF">2015-06-26T05:57:05Z</dcterms:modified>
  <cp:category/>
  <cp:version/>
  <cp:contentType/>
  <cp:contentStatus/>
</cp:coreProperties>
</file>