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<sst xmlns="http://schemas.openxmlformats.org/spreadsheetml/2006/main" count="291" uniqueCount="133">
  <si>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</si>
  <si>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</si>
  <si>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</si>
  <si>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</si>
  <si>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</si>
  <si>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</si>
  <si>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</si>
  <si>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</si>
  <si>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</si>
  <si>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</si>
  <si>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</si>
  <si>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</si>
  <si>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</si>
  <si>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</si>
  <si>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</si>
  <si>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</si>
  <si>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</si>
  <si>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</si>
  <si>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</si>
  <si>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</si>
  <si>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</si>
  <si>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</si>
  <si>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</si>
  <si>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</si>
  <si>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</si>
  <si>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</si>
  <si>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</si>
  <si>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</si>
  <si>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</si>
  <si>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</si>
  <si>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</si>
  <si>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</si>
  <si>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</si>
  <si>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</si>
  <si>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</si>
  <si>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</si>
  <si>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</si>
  <si>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</si>
  <si>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</si>
  <si>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</si>
  <si>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</si>
  <si>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</si>
  <si>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</si>
  <si>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</si>
  <si>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</si>
  <si>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</si>
  <si>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</si>
  <si>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</si>
  <si>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</si>
  <si>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</si>
  <si>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</si>
  <si>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</si>
  <si>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</si>
  <si>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</si>
  <si>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</si>
  <si>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</si>
  <si>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</si>
  <si>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</si>
  <si>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</si>
  <si>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</si>
  <si>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</si>
  <si>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</si>
  <si>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</si>
  <si>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</si>
  <si>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</si>
  <si>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</si>
  <si>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</si>
  <si>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</si>
  <si>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</si>
  <si>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</si>
  <si>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</si>
  <si>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</si>
  <si>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</si>
  <si>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</si>
  <si>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</si>
  <si>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</si>
  <si>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</si>
  <si>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</si>
  <si>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</si>
  <si>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</si>
  <si>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</si>
  <si>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</si>
  <si>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</si>
  <si>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</si>
  <si>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</si>
  <si>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</si>
  <si>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</si>
  <si>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</si>
  <si>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</si>
  <si>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</si>
  <si>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</si>
  <si>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</si>
  <si>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</si>
  <si>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</si>
  <si>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</si>
  <si>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</si>
  <si>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</si>
  <si>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</si>
  <si>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</si>
  <si>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</si>
  <si>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</si>
  <si>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</si>
  <si>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</si>
  <si>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</si>
  <si>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</si>
  <si>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</si>
  <si>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Кол-во по ИПУ по нежилым помещениям, м3</t>
  </si>
  <si>
    <t>ЖИЛЫХ ДОМОВ НАХОДЯЩИХСЯ НА ОБСЛУЖИВАНИИ ООО "Конаковский Жилкомсервис"</t>
  </si>
  <si>
    <t>Кол-во человек без ИПУ (по нормотиву), население, гр 7-гр12</t>
  </si>
  <si>
    <t>Общая площадь мест убор. площ, м2</t>
  </si>
  <si>
    <t>9а</t>
  </si>
  <si>
    <t>Площадь жилая + лест.клетки, гр 3+гр9</t>
  </si>
  <si>
    <t>ОДН на хол воду, м3, гр 8*9</t>
  </si>
  <si>
    <t>Кл-во  по ИПУ  холодной воды население, м3</t>
  </si>
  <si>
    <t>Холодная вода м3/чел/мес (на проживающих человек без ИПУ), гр 16/гр14</t>
  </si>
  <si>
    <t xml:space="preserve">Холодная вода </t>
  </si>
  <si>
    <t>ОДН на хол водуна 1м2/ м3/ мес, гр 10/3</t>
  </si>
  <si>
    <t>ВСЕГО  холодная вода м3 на проживающих человек без ИПУ, гр 4-гр10-гр 13-гр 15</t>
  </si>
  <si>
    <t>Показания ОДПУ М3 холодный воды на МЕСЯЦ, 30 дн</t>
  </si>
  <si>
    <t>основные</t>
  </si>
  <si>
    <t>10а</t>
  </si>
  <si>
    <t>10б</t>
  </si>
  <si>
    <t>ОДН на хол воду население, м3, гр 11*2.1</t>
  </si>
  <si>
    <t>ОДН на хол воду арендаторы, м3, гр 11*2.2</t>
  </si>
  <si>
    <t>Норматив на ОДН на хол воду, м3 /м2 /мес убор.площ</t>
  </si>
  <si>
    <t xml:space="preserve"> </t>
  </si>
  <si>
    <t xml:space="preserve">Всего количество воды по ОДПУ ЗА МЕСЯЦ (30 дней) </t>
  </si>
  <si>
    <t>РАСЧЕТ КОММУНАЛЬНЫХ УСЛУГ ПО ВОДОСНАБЖЕНИЮ И ВОДООТВЕДЕНИЮ за ИЮНЬ 2015 года</t>
  </si>
  <si>
    <t>Примечание: Эн. 5  расход ХВС в ИЮНЕ 2015 г. составил 833 м3  показания ПУ 33010 33843</t>
  </si>
  <si>
    <t xml:space="preserve">Показания ОДПУ М3 холодный воды на 26.05.2015 г. </t>
  </si>
  <si>
    <t>Показания ОДПУ М3 холодный воды на 25.06.2015, 30 дн</t>
  </si>
  <si>
    <t>Эн.6 расход ХВС составил 1480 м3 показания ПУ 10335 11875</t>
  </si>
  <si>
    <t>Всего: 1480-833=647 м3 - Эн. д.6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</si>
</sst>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2" fontId="1" fillId="39" borderId="19" xfId="0" applyNumberFormat="1" applyFont="1" applyFill="1" applyBorder="1" applyAlignment="1">
      <alignment horizontal="center"/>
    </xf>
    <xf numFmtId="0" fontId="0" fillId="0" borderId="34" xfId="52" applyNumberFormat="1" applyFont="1" applyFill="1" applyBorder="1" applyAlignment="1">
      <alignment horizontal="center"/>
      <protection/>
    </xf>
    <xf numFmtId="4" fontId="0" fillId="0" borderId="34" xfId="52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164" fontId="14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0" fontId="0" fillId="0" borderId="34" xfId="53" applyFont="1" applyFill="1" applyBorder="1" applyAlignment="1">
      <alignment horizontal="center"/>
      <protection/>
    </xf>
    <xf numFmtId="4" fontId="0" fillId="0" borderId="34" xfId="53" applyNumberFormat="1" applyFont="1" applyFill="1" applyBorder="1" applyAlignment="1">
      <alignment horizontal="center"/>
      <protection/>
    </xf>
    <xf numFmtId="175" fontId="0" fillId="0" borderId="34" xfId="53" applyNumberFormat="1" applyFont="1" applyFill="1" applyBorder="1" applyAlignment="1">
      <alignment horizontal="center"/>
      <protection/>
    </xf>
    <xf numFmtId="167" fontId="0" fillId="0" borderId="34" xfId="53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14" fillId="39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164" fontId="14" fillId="39" borderId="1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center"/>
    </xf>
    <xf numFmtId="2" fontId="16" fillId="39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75" fontId="19" fillId="0" borderId="34" xfId="53" applyNumberFormat="1" applyFont="1" applyFill="1" applyBorder="1" applyAlignment="1">
      <alignment horizontal="center"/>
      <protection/>
    </xf>
    <xf numFmtId="167" fontId="19" fillId="0" borderId="34" xfId="53" applyNumberFormat="1" applyFont="1" applyFill="1" applyBorder="1" applyAlignment="1">
      <alignment horizontal="center"/>
      <protection/>
    </xf>
    <xf numFmtId="166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66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66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166" fontId="19" fillId="39" borderId="0" xfId="0" applyNumberFormat="1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0" fontId="0" fillId="0" borderId="10" xfId="0" applyFill="1" applyBorder="1" applyAlignment="1">
      <alignment/>
    </xf>
    <xf numFmtId="166" fontId="1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vertical="top" wrapText="1"/>
    </xf>
    <xf numFmtId="2" fontId="21" fillId="0" borderId="0" xfId="0" applyNumberFormat="1" applyFont="1" applyAlignment="1">
      <alignment/>
    </xf>
    <xf numFmtId="0" fontId="13" fillId="39" borderId="10" xfId="0" applyFont="1" applyFill="1" applyBorder="1" applyAlignment="1">
      <alignment horizontal="center" vertical="center" wrapText="1"/>
    </xf>
    <xf numFmtId="4" fontId="14" fillId="39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6" fillId="39" borderId="10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4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2" xfId="0" applyFont="1" applyFill="1" applyBorder="1" applyAlignment="1">
      <alignment horizontal="center" vertical="center" wrapText="1"/>
    </xf>
    <xf numFmtId="0" fontId="19" fillId="39" borderId="43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2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88" t="s">
        <v>96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14:15" ht="12.75">
      <c r="N6">
        <v>24.91</v>
      </c>
      <c r="O6">
        <v>210.51</v>
      </c>
    </row>
    <row r="7" spans="1:48" ht="13.5" customHeight="1" thickBot="1">
      <c r="A7" s="280" t="s">
        <v>0</v>
      </c>
      <c r="B7" s="280" t="s">
        <v>1</v>
      </c>
      <c r="C7" s="280" t="s">
        <v>77</v>
      </c>
      <c r="D7" s="289" t="s">
        <v>6</v>
      </c>
      <c r="E7" s="290"/>
      <c r="F7" s="291"/>
      <c r="G7" s="280" t="s">
        <v>59</v>
      </c>
      <c r="H7" s="280" t="s">
        <v>90</v>
      </c>
      <c r="I7" s="12"/>
      <c r="J7" s="292"/>
      <c r="K7" s="292"/>
      <c r="L7" s="292"/>
      <c r="M7" s="282" t="s">
        <v>5</v>
      </c>
      <c r="N7" s="283"/>
      <c r="O7" s="283"/>
      <c r="P7" s="283"/>
      <c r="Q7" s="284"/>
      <c r="R7" s="284"/>
      <c r="S7" s="285"/>
      <c r="T7" s="278" t="s">
        <v>87</v>
      </c>
      <c r="U7" s="275" t="s">
        <v>7</v>
      </c>
      <c r="V7" s="276"/>
      <c r="W7" s="277"/>
      <c r="X7" s="266" t="s">
        <v>11</v>
      </c>
      <c r="Y7" s="267"/>
      <c r="Z7" s="267"/>
      <c r="AA7" s="268"/>
      <c r="AB7" s="268"/>
      <c r="AC7" s="268"/>
      <c r="AD7" s="268"/>
      <c r="AE7" s="269"/>
      <c r="AF7" s="71"/>
      <c r="AG7" s="58"/>
      <c r="AH7" s="58"/>
      <c r="AI7" s="58"/>
      <c r="AJ7" s="97"/>
      <c r="AK7" s="97"/>
      <c r="AL7" s="270" t="s">
        <v>63</v>
      </c>
      <c r="AM7" s="271"/>
      <c r="AN7" s="271"/>
      <c r="AO7" s="271"/>
      <c r="AP7" s="271"/>
      <c r="AQ7" s="272"/>
      <c r="AR7" s="95"/>
      <c r="AS7" s="134"/>
      <c r="AT7" s="286" t="s">
        <v>88</v>
      </c>
      <c r="AU7" s="280" t="s">
        <v>0</v>
      </c>
      <c r="AV7" s="280" t="s">
        <v>1</v>
      </c>
    </row>
    <row r="8" spans="1:48" ht="100.5" customHeight="1">
      <c r="A8" s="281"/>
      <c r="B8" s="281"/>
      <c r="C8" s="281"/>
      <c r="D8" s="12" t="s">
        <v>2</v>
      </c>
      <c r="E8" s="12" t="s">
        <v>3</v>
      </c>
      <c r="F8" s="10" t="s">
        <v>10</v>
      </c>
      <c r="G8" s="281"/>
      <c r="H8" s="28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79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87"/>
      <c r="AU8" s="281"/>
      <c r="AV8" s="28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3" t="s">
        <v>91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226"/>
  <sheetViews>
    <sheetView tabSelected="1" zoomScalePageLayoutView="0" workbookViewId="0" topLeftCell="A1">
      <selection activeCell="Y31" sqref="Y31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7" width="11.625" style="0" customWidth="1"/>
    <col min="18" max="18" width="10.75390625" style="0" customWidth="1"/>
    <col min="19" max="19" width="11.75390625" style="0" customWidth="1"/>
    <col min="20" max="20" width="9.875" style="0" customWidth="1"/>
    <col min="21" max="21" width="9.375" style="329" customWidth="1"/>
    <col min="22" max="22" width="14.75390625" style="0" customWidth="1"/>
    <col min="23" max="23" width="19.625" style="180" customWidth="1"/>
    <col min="24" max="25" width="12.125" style="0" customWidth="1"/>
    <col min="28" max="30" width="11.75390625" style="0" customWidth="1"/>
    <col min="31" max="31" width="10.875" style="0" customWidth="1"/>
    <col min="32" max="32" width="11.375" style="0" customWidth="1"/>
    <col min="33" max="33" width="12.75390625" style="0" customWidth="1"/>
    <col min="34" max="34" width="11.375" style="0" customWidth="1"/>
    <col min="37" max="37" width="10.625" style="0" customWidth="1"/>
    <col min="38" max="38" width="10.00390625" style="0" customWidth="1"/>
    <col min="39" max="39" width="10.75390625" style="0" customWidth="1"/>
    <col min="40" max="40" width="11.625" style="0" customWidth="1"/>
    <col min="42" max="42" width="10.375" style="0" customWidth="1"/>
    <col min="50" max="50" width="10.125" style="0" customWidth="1"/>
    <col min="55" max="55" width="11.875" style="0" customWidth="1"/>
    <col min="56" max="56" width="12.25390625" style="0" customWidth="1"/>
    <col min="60" max="60" width="11.375" style="0" bestFit="1" customWidth="1"/>
    <col min="61" max="61" width="9.375" style="0" bestFit="1" customWidth="1"/>
    <col min="62" max="62" width="11.375" style="0" bestFit="1" customWidth="1"/>
  </cols>
  <sheetData>
    <row r="1" ht="12.75">
      <c r="A1" t="s">
        <v>125</v>
      </c>
    </row>
    <row r="2" spans="1:23" ht="18">
      <c r="A2" s="307" t="s">
        <v>127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spans="1:23" ht="18">
      <c r="A3" s="308" t="s">
        <v>107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</row>
    <row r="4" spans="1:23" ht="18.75" thickBot="1">
      <c r="A4" s="295" t="s">
        <v>119</v>
      </c>
      <c r="B4" s="295"/>
      <c r="C4" s="295"/>
      <c r="D4" s="157"/>
      <c r="E4" s="15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330"/>
      <c r="V4" s="187"/>
      <c r="W4" s="255"/>
    </row>
    <row r="5" spans="1:67" ht="13.5" customHeight="1">
      <c r="A5" s="304" t="s">
        <v>0</v>
      </c>
      <c r="B5" s="301" t="s">
        <v>1</v>
      </c>
      <c r="C5" s="312" t="s">
        <v>98</v>
      </c>
      <c r="D5" s="301" t="s">
        <v>99</v>
      </c>
      <c r="E5" s="298" t="s">
        <v>102</v>
      </c>
      <c r="F5" s="309" t="s">
        <v>115</v>
      </c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</row>
    <row r="6" spans="1:67" ht="12.75" customHeight="1">
      <c r="A6" s="305"/>
      <c r="B6" s="302"/>
      <c r="C6" s="313"/>
      <c r="D6" s="302"/>
      <c r="E6" s="299"/>
      <c r="F6" s="296" t="s">
        <v>103</v>
      </c>
      <c r="G6" s="296"/>
      <c r="H6" s="296"/>
      <c r="I6" s="296"/>
      <c r="J6" s="297" t="s">
        <v>104</v>
      </c>
      <c r="K6" s="310" t="s">
        <v>124</v>
      </c>
      <c r="L6" s="310" t="s">
        <v>109</v>
      </c>
      <c r="M6" s="310" t="s">
        <v>111</v>
      </c>
      <c r="N6" s="297" t="s">
        <v>112</v>
      </c>
      <c r="O6" s="297" t="s">
        <v>122</v>
      </c>
      <c r="P6" s="297" t="s">
        <v>123</v>
      </c>
      <c r="Q6" s="294" t="s">
        <v>116</v>
      </c>
      <c r="R6" s="297" t="s">
        <v>105</v>
      </c>
      <c r="S6" s="297" t="s">
        <v>113</v>
      </c>
      <c r="T6" s="183"/>
      <c r="U6" s="331" t="s">
        <v>106</v>
      </c>
      <c r="V6" s="297" t="s">
        <v>117</v>
      </c>
      <c r="W6" s="294" t="s">
        <v>114</v>
      </c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</row>
    <row r="7" spans="1:67" ht="108" customHeight="1">
      <c r="A7" s="306"/>
      <c r="B7" s="303"/>
      <c r="C7" s="314"/>
      <c r="D7" s="303"/>
      <c r="E7" s="300"/>
      <c r="F7" s="264" t="s">
        <v>129</v>
      </c>
      <c r="G7" s="264" t="s">
        <v>130</v>
      </c>
      <c r="H7" s="194" t="s">
        <v>118</v>
      </c>
      <c r="I7" s="260" t="s">
        <v>126</v>
      </c>
      <c r="J7" s="297"/>
      <c r="K7" s="310"/>
      <c r="L7" s="311"/>
      <c r="M7" s="310"/>
      <c r="N7" s="297"/>
      <c r="O7" s="297"/>
      <c r="P7" s="297"/>
      <c r="Q7" s="294"/>
      <c r="R7" s="297"/>
      <c r="S7" s="297"/>
      <c r="T7" s="182" t="s">
        <v>108</v>
      </c>
      <c r="U7" s="331"/>
      <c r="V7" s="297"/>
      <c r="W7" s="294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</row>
    <row r="8" spans="1:67" ht="15.75" thickBot="1">
      <c r="A8" s="162">
        <v>1</v>
      </c>
      <c r="B8" s="163">
        <v>2</v>
      </c>
      <c r="C8" s="163" t="s">
        <v>100</v>
      </c>
      <c r="D8" s="163" t="s">
        <v>101</v>
      </c>
      <c r="E8" s="186">
        <v>3</v>
      </c>
      <c r="F8" s="188">
        <v>4</v>
      </c>
      <c r="G8" s="188">
        <v>5</v>
      </c>
      <c r="H8" s="188"/>
      <c r="I8" s="188">
        <v>6</v>
      </c>
      <c r="J8" s="189">
        <v>7</v>
      </c>
      <c r="K8" s="189">
        <v>8</v>
      </c>
      <c r="L8" s="189">
        <v>9</v>
      </c>
      <c r="M8" s="189" t="s">
        <v>110</v>
      </c>
      <c r="N8" s="189">
        <v>10</v>
      </c>
      <c r="O8" s="189" t="s">
        <v>120</v>
      </c>
      <c r="P8" s="189" t="s">
        <v>121</v>
      </c>
      <c r="Q8" s="189">
        <v>11</v>
      </c>
      <c r="R8" s="189">
        <v>12</v>
      </c>
      <c r="S8" s="189">
        <v>13</v>
      </c>
      <c r="T8" s="189">
        <v>14</v>
      </c>
      <c r="U8" s="332">
        <v>15</v>
      </c>
      <c r="V8" s="189">
        <v>16</v>
      </c>
      <c r="W8" s="190">
        <v>17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</row>
    <row r="9" spans="1:67" ht="14.25">
      <c r="A9" s="164">
        <v>1</v>
      </c>
      <c r="B9" s="165" t="s">
        <v>12</v>
      </c>
      <c r="C9" s="202">
        <v>3178.7</v>
      </c>
      <c r="D9" s="175">
        <v>404.4</v>
      </c>
      <c r="E9" s="175">
        <v>3583.1</v>
      </c>
      <c r="F9" s="169">
        <v>30087</v>
      </c>
      <c r="G9" s="169">
        <v>30630</v>
      </c>
      <c r="H9" s="169">
        <f>G9-F9</f>
        <v>543</v>
      </c>
      <c r="I9" s="169">
        <f>G9-F9</f>
        <v>543</v>
      </c>
      <c r="J9" s="203">
        <v>126</v>
      </c>
      <c r="K9" s="179">
        <v>0.03</v>
      </c>
      <c r="L9" s="179">
        <v>302.8</v>
      </c>
      <c r="M9" s="179">
        <f>E9+L9</f>
        <v>3885.9</v>
      </c>
      <c r="N9" s="179">
        <f>K9*L9</f>
        <v>9.08</v>
      </c>
      <c r="O9" s="176">
        <f>Q9*C9</f>
        <v>8.055</v>
      </c>
      <c r="P9" s="176">
        <f>Q9*D9</f>
        <v>1.025</v>
      </c>
      <c r="Q9" s="191">
        <f>N9/E9</f>
        <v>0.002534</v>
      </c>
      <c r="R9" s="203">
        <v>92</v>
      </c>
      <c r="S9" s="203">
        <v>100.45</v>
      </c>
      <c r="T9" s="192">
        <f>J9-R9</f>
        <v>34</v>
      </c>
      <c r="U9" s="259">
        <v>50.895</v>
      </c>
      <c r="V9" s="179">
        <f>I9-S9-U9-N9</f>
        <v>382.58</v>
      </c>
      <c r="W9" s="193">
        <f>V9/T9</f>
        <v>11.25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</row>
    <row r="10" spans="1:67" ht="14.25">
      <c r="A10" s="166">
        <v>2</v>
      </c>
      <c r="B10" s="167" t="s">
        <v>13</v>
      </c>
      <c r="C10" s="202">
        <v>3171.5</v>
      </c>
      <c r="D10" s="175">
        <v>372.6</v>
      </c>
      <c r="E10" s="175">
        <v>3544.1</v>
      </c>
      <c r="F10" s="169">
        <v>25673</v>
      </c>
      <c r="G10" s="169">
        <v>26249</v>
      </c>
      <c r="H10" s="169">
        <f aca="true" t="shared" si="0" ref="H10:H53">G10-F10</f>
        <v>576</v>
      </c>
      <c r="I10" s="169">
        <f aca="true" t="shared" si="1" ref="I10:I52">G10-F10</f>
        <v>576</v>
      </c>
      <c r="J10" s="203">
        <v>124</v>
      </c>
      <c r="K10" s="179">
        <v>0.03</v>
      </c>
      <c r="L10" s="179">
        <v>319.6</v>
      </c>
      <c r="M10" s="179">
        <f aca="true" t="shared" si="2" ref="M10:M58">E10+L10</f>
        <v>3863.7</v>
      </c>
      <c r="N10" s="179">
        <f aca="true" t="shared" si="3" ref="N10:N53">K10*L10</f>
        <v>9.59</v>
      </c>
      <c r="O10" s="176">
        <f aca="true" t="shared" si="4" ref="O10:O58">Q10*C10</f>
        <v>8.582</v>
      </c>
      <c r="P10" s="176">
        <f aca="true" t="shared" si="5" ref="P10:P58">Q10*D10</f>
        <v>1.008</v>
      </c>
      <c r="Q10" s="191">
        <f aca="true" t="shared" si="6" ref="Q10:Q58">N10/E10</f>
        <v>0.002706</v>
      </c>
      <c r="R10" s="203">
        <v>97</v>
      </c>
      <c r="S10" s="203">
        <v>366.84</v>
      </c>
      <c r="T10" s="192">
        <f aca="true" t="shared" si="7" ref="T10:T60">J10-R10</f>
        <v>27</v>
      </c>
      <c r="U10" s="259">
        <v>99.281</v>
      </c>
      <c r="V10" s="179">
        <f aca="true" t="shared" si="8" ref="V10:V58">I10-S10-U10-N10</f>
        <v>100.29</v>
      </c>
      <c r="W10" s="193">
        <f aca="true" t="shared" si="9" ref="W10:W53">V10/T10</f>
        <v>3.71</v>
      </c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</row>
    <row r="11" spans="1:67" ht="14.25">
      <c r="A11" s="161">
        <v>3</v>
      </c>
      <c r="B11" s="167" t="s">
        <v>14</v>
      </c>
      <c r="C11" s="202">
        <v>3843.8</v>
      </c>
      <c r="D11" s="175"/>
      <c r="E11" s="175">
        <v>3843.8</v>
      </c>
      <c r="F11" s="169">
        <v>12775</v>
      </c>
      <c r="G11" s="169">
        <v>13455</v>
      </c>
      <c r="H11" s="169">
        <f t="shared" si="0"/>
        <v>680</v>
      </c>
      <c r="I11" s="169">
        <f t="shared" si="1"/>
        <v>680</v>
      </c>
      <c r="J11" s="203">
        <v>156</v>
      </c>
      <c r="K11" s="179">
        <v>0.03</v>
      </c>
      <c r="L11" s="179">
        <v>449</v>
      </c>
      <c r="M11" s="179">
        <f t="shared" si="2"/>
        <v>4292.8</v>
      </c>
      <c r="N11" s="179">
        <f t="shared" si="3"/>
        <v>13.47</v>
      </c>
      <c r="O11" s="176">
        <f t="shared" si="4"/>
        <v>13.469</v>
      </c>
      <c r="P11" s="176">
        <f t="shared" si="5"/>
        <v>0</v>
      </c>
      <c r="Q11" s="191">
        <f t="shared" si="6"/>
        <v>0.003504</v>
      </c>
      <c r="R11" s="203">
        <v>81</v>
      </c>
      <c r="S11" s="203">
        <v>286.47</v>
      </c>
      <c r="T11" s="192">
        <f t="shared" si="7"/>
        <v>75</v>
      </c>
      <c r="U11" s="259"/>
      <c r="V11" s="179">
        <f t="shared" si="8"/>
        <v>380.06</v>
      </c>
      <c r="W11" s="193">
        <f t="shared" si="9"/>
        <v>5.07</v>
      </c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</row>
    <row r="12" spans="1:67" ht="14.25">
      <c r="A12" s="161">
        <v>4</v>
      </c>
      <c r="B12" s="167" t="s">
        <v>15</v>
      </c>
      <c r="C12" s="202">
        <v>3377.9</v>
      </c>
      <c r="D12" s="175">
        <v>160.8</v>
      </c>
      <c r="E12" s="175">
        <v>3538.7</v>
      </c>
      <c r="F12" s="169">
        <v>29986</v>
      </c>
      <c r="G12" s="169">
        <v>30726</v>
      </c>
      <c r="H12" s="169">
        <f t="shared" si="0"/>
        <v>740</v>
      </c>
      <c r="I12" s="169">
        <f t="shared" si="1"/>
        <v>740</v>
      </c>
      <c r="J12" s="203">
        <v>135</v>
      </c>
      <c r="K12" s="179">
        <v>0.03</v>
      </c>
      <c r="L12" s="179">
        <v>410</v>
      </c>
      <c r="M12" s="179">
        <f t="shared" si="2"/>
        <v>3948.7</v>
      </c>
      <c r="N12" s="179">
        <f t="shared" si="3"/>
        <v>12.3</v>
      </c>
      <c r="O12" s="176">
        <f t="shared" si="4"/>
        <v>11.742</v>
      </c>
      <c r="P12" s="176">
        <f t="shared" si="5"/>
        <v>0.559</v>
      </c>
      <c r="Q12" s="191">
        <f t="shared" si="6"/>
        <v>0.003476</v>
      </c>
      <c r="R12" s="203">
        <v>82</v>
      </c>
      <c r="S12" s="203">
        <v>186.47</v>
      </c>
      <c r="T12" s="192">
        <f t="shared" si="7"/>
        <v>53</v>
      </c>
      <c r="U12" s="259">
        <v>22.975</v>
      </c>
      <c r="V12" s="179">
        <f t="shared" si="8"/>
        <v>518.26</v>
      </c>
      <c r="W12" s="193">
        <f t="shared" si="9"/>
        <v>9.78</v>
      </c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</row>
    <row r="13" spans="1:67" ht="14.25">
      <c r="A13" s="161">
        <v>5</v>
      </c>
      <c r="B13" s="167" t="s">
        <v>16</v>
      </c>
      <c r="C13" s="202">
        <v>3833.1</v>
      </c>
      <c r="D13" s="175"/>
      <c r="E13" s="175">
        <v>3833.1</v>
      </c>
      <c r="F13" s="169">
        <v>36205</v>
      </c>
      <c r="G13" s="169">
        <v>36982</v>
      </c>
      <c r="H13" s="169">
        <f t="shared" si="0"/>
        <v>777</v>
      </c>
      <c r="I13" s="169">
        <f t="shared" si="1"/>
        <v>777</v>
      </c>
      <c r="J13" s="203">
        <v>166</v>
      </c>
      <c r="K13" s="179">
        <v>0.03</v>
      </c>
      <c r="L13" s="179">
        <v>425</v>
      </c>
      <c r="M13" s="179">
        <f t="shared" si="2"/>
        <v>4258.1</v>
      </c>
      <c r="N13" s="179">
        <f t="shared" si="3"/>
        <v>12.75</v>
      </c>
      <c r="O13" s="176">
        <f t="shared" si="4"/>
        <v>12.749</v>
      </c>
      <c r="P13" s="176">
        <f t="shared" si="5"/>
        <v>0</v>
      </c>
      <c r="Q13" s="191">
        <f t="shared" si="6"/>
        <v>0.003326</v>
      </c>
      <c r="R13" s="203">
        <v>96</v>
      </c>
      <c r="S13" s="203">
        <v>241.15</v>
      </c>
      <c r="T13" s="192">
        <f t="shared" si="7"/>
        <v>70</v>
      </c>
      <c r="U13" s="259"/>
      <c r="V13" s="179">
        <f t="shared" si="8"/>
        <v>523.1</v>
      </c>
      <c r="W13" s="193">
        <f t="shared" si="9"/>
        <v>7.47</v>
      </c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</row>
    <row r="14" spans="1:67" ht="14.25">
      <c r="A14" s="161">
        <v>6</v>
      </c>
      <c r="B14" s="198" t="s">
        <v>17</v>
      </c>
      <c r="C14" s="202">
        <v>3126.5</v>
      </c>
      <c r="D14" s="175">
        <v>407.2</v>
      </c>
      <c r="E14" s="175">
        <v>3533.7</v>
      </c>
      <c r="F14" s="169">
        <v>32106</v>
      </c>
      <c r="G14" s="169">
        <v>32642</v>
      </c>
      <c r="H14" s="169">
        <f t="shared" si="0"/>
        <v>536</v>
      </c>
      <c r="I14" s="169">
        <f t="shared" si="1"/>
        <v>536</v>
      </c>
      <c r="J14" s="203">
        <v>114</v>
      </c>
      <c r="K14" s="179">
        <v>0.03</v>
      </c>
      <c r="L14" s="179">
        <v>313.9</v>
      </c>
      <c r="M14" s="179">
        <f t="shared" si="2"/>
        <v>3847.6</v>
      </c>
      <c r="N14" s="179">
        <f t="shared" si="3"/>
        <v>9.42</v>
      </c>
      <c r="O14" s="176">
        <f t="shared" si="4"/>
        <v>8.335</v>
      </c>
      <c r="P14" s="176">
        <f t="shared" si="5"/>
        <v>1.086</v>
      </c>
      <c r="Q14" s="191">
        <f t="shared" si="6"/>
        <v>0.002666</v>
      </c>
      <c r="R14" s="203">
        <v>75</v>
      </c>
      <c r="S14" s="203">
        <v>184.63</v>
      </c>
      <c r="T14" s="192">
        <f t="shared" si="7"/>
        <v>39</v>
      </c>
      <c r="U14" s="259">
        <v>46.939</v>
      </c>
      <c r="V14" s="179">
        <f t="shared" si="8"/>
        <v>295.01</v>
      </c>
      <c r="W14" s="193">
        <f t="shared" si="9"/>
        <v>7.56</v>
      </c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</row>
    <row r="15" spans="1:67" ht="14.25">
      <c r="A15" s="161">
        <v>7</v>
      </c>
      <c r="B15" s="198" t="s">
        <v>18</v>
      </c>
      <c r="C15" s="202">
        <v>3415.5</v>
      </c>
      <c r="D15" s="175">
        <v>41.3</v>
      </c>
      <c r="E15" s="175">
        <v>3456.8</v>
      </c>
      <c r="F15" s="169">
        <v>31484</v>
      </c>
      <c r="G15" s="169">
        <v>32152</v>
      </c>
      <c r="H15" s="169">
        <f t="shared" si="0"/>
        <v>668</v>
      </c>
      <c r="I15" s="169">
        <f t="shared" si="1"/>
        <v>668</v>
      </c>
      <c r="J15" s="203">
        <v>133</v>
      </c>
      <c r="K15" s="179">
        <v>0.03</v>
      </c>
      <c r="L15" s="179">
        <v>324</v>
      </c>
      <c r="M15" s="179">
        <f t="shared" si="2"/>
        <v>3780.8</v>
      </c>
      <c r="N15" s="179">
        <f t="shared" si="3"/>
        <v>9.72</v>
      </c>
      <c r="O15" s="176">
        <f t="shared" si="4"/>
        <v>9.604</v>
      </c>
      <c r="P15" s="176">
        <f t="shared" si="5"/>
        <v>0.116</v>
      </c>
      <c r="Q15" s="191">
        <f t="shared" si="6"/>
        <v>0.002812</v>
      </c>
      <c r="R15" s="203">
        <v>95</v>
      </c>
      <c r="S15" s="203">
        <v>220.04</v>
      </c>
      <c r="T15" s="192">
        <f t="shared" si="7"/>
        <v>38</v>
      </c>
      <c r="U15" s="259">
        <v>2.613</v>
      </c>
      <c r="V15" s="179">
        <f t="shared" si="8"/>
        <v>435.63</v>
      </c>
      <c r="W15" s="193">
        <f t="shared" si="9"/>
        <v>11.46</v>
      </c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</row>
    <row r="16" spans="1:67" ht="14.25">
      <c r="A16" s="161">
        <v>8</v>
      </c>
      <c r="B16" s="198" t="s">
        <v>19</v>
      </c>
      <c r="C16" s="202">
        <v>3129.4</v>
      </c>
      <c r="D16" s="175">
        <v>356.8</v>
      </c>
      <c r="E16" s="175">
        <v>3486.2</v>
      </c>
      <c r="F16" s="169">
        <v>25421</v>
      </c>
      <c r="G16" s="169">
        <v>25919</v>
      </c>
      <c r="H16" s="169">
        <f t="shared" si="0"/>
        <v>498</v>
      </c>
      <c r="I16" s="169">
        <f t="shared" si="1"/>
        <v>498</v>
      </c>
      <c r="J16" s="203">
        <v>124</v>
      </c>
      <c r="K16" s="179">
        <v>0.03</v>
      </c>
      <c r="L16" s="179">
        <v>308</v>
      </c>
      <c r="M16" s="179">
        <f t="shared" si="2"/>
        <v>3794.2</v>
      </c>
      <c r="N16" s="179">
        <f t="shared" si="3"/>
        <v>9.24</v>
      </c>
      <c r="O16" s="176">
        <f t="shared" si="4"/>
        <v>8.293</v>
      </c>
      <c r="P16" s="176">
        <f t="shared" si="5"/>
        <v>0.946</v>
      </c>
      <c r="Q16" s="191">
        <f t="shared" si="6"/>
        <v>0.00265</v>
      </c>
      <c r="R16" s="203">
        <v>82</v>
      </c>
      <c r="S16" s="203">
        <v>208.62</v>
      </c>
      <c r="T16" s="192">
        <f t="shared" si="7"/>
        <v>42</v>
      </c>
      <c r="U16" s="259">
        <v>88.947</v>
      </c>
      <c r="V16" s="179">
        <f t="shared" si="8"/>
        <v>191.19</v>
      </c>
      <c r="W16" s="193">
        <f t="shared" si="9"/>
        <v>4.55</v>
      </c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</row>
    <row r="17" spans="1:67" ht="14.25">
      <c r="A17" s="161">
        <v>9</v>
      </c>
      <c r="B17" s="198" t="s">
        <v>20</v>
      </c>
      <c r="C17" s="202">
        <v>3858.3</v>
      </c>
      <c r="D17" s="195"/>
      <c r="E17" s="195">
        <v>3858.3</v>
      </c>
      <c r="F17" s="169">
        <v>32404</v>
      </c>
      <c r="G17" s="169">
        <v>33080</v>
      </c>
      <c r="H17" s="169">
        <f t="shared" si="0"/>
        <v>676</v>
      </c>
      <c r="I17" s="169">
        <f t="shared" si="1"/>
        <v>676</v>
      </c>
      <c r="J17" s="203">
        <v>144</v>
      </c>
      <c r="K17" s="179">
        <v>0.03</v>
      </c>
      <c r="L17" s="179">
        <v>434</v>
      </c>
      <c r="M17" s="179">
        <f t="shared" si="2"/>
        <v>4292.3</v>
      </c>
      <c r="N17" s="179">
        <f t="shared" si="3"/>
        <v>13.02</v>
      </c>
      <c r="O17" s="176">
        <f t="shared" si="4"/>
        <v>13.022</v>
      </c>
      <c r="P17" s="176">
        <f t="shared" si="5"/>
        <v>0</v>
      </c>
      <c r="Q17" s="191">
        <f t="shared" si="6"/>
        <v>0.003375</v>
      </c>
      <c r="R17" s="203">
        <v>101</v>
      </c>
      <c r="S17" s="203">
        <v>294.25</v>
      </c>
      <c r="T17" s="192">
        <f t="shared" si="7"/>
        <v>43</v>
      </c>
      <c r="U17" s="259"/>
      <c r="V17" s="179">
        <f t="shared" si="8"/>
        <v>368.73</v>
      </c>
      <c r="W17" s="193">
        <f t="shared" si="9"/>
        <v>8.58</v>
      </c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</row>
    <row r="18" spans="1:67" ht="14.25">
      <c r="A18" s="161">
        <v>10</v>
      </c>
      <c r="B18" s="198" t="s">
        <v>21</v>
      </c>
      <c r="C18" s="202">
        <v>3223.4</v>
      </c>
      <c r="D18" s="175"/>
      <c r="E18" s="175">
        <v>3223.4</v>
      </c>
      <c r="F18" s="169">
        <v>27389</v>
      </c>
      <c r="G18" s="169">
        <v>28025</v>
      </c>
      <c r="H18" s="169">
        <f t="shared" si="0"/>
        <v>636</v>
      </c>
      <c r="I18" s="169">
        <f t="shared" si="1"/>
        <v>636</v>
      </c>
      <c r="J18" s="203">
        <v>149</v>
      </c>
      <c r="K18" s="179">
        <v>0.03</v>
      </c>
      <c r="L18" s="179">
        <v>278.5</v>
      </c>
      <c r="M18" s="179">
        <f t="shared" si="2"/>
        <v>3501.9</v>
      </c>
      <c r="N18" s="179">
        <f t="shared" si="3"/>
        <v>8.36</v>
      </c>
      <c r="O18" s="176">
        <f t="shared" si="4"/>
        <v>8.361</v>
      </c>
      <c r="P18" s="176">
        <f t="shared" si="5"/>
        <v>0</v>
      </c>
      <c r="Q18" s="191">
        <f t="shared" si="6"/>
        <v>0.002594</v>
      </c>
      <c r="R18" s="203">
        <v>97</v>
      </c>
      <c r="S18" s="203">
        <v>192.3</v>
      </c>
      <c r="T18" s="192">
        <f t="shared" si="7"/>
        <v>52</v>
      </c>
      <c r="U18" s="259"/>
      <c r="V18" s="179">
        <f t="shared" si="8"/>
        <v>435.34</v>
      </c>
      <c r="W18" s="193">
        <f t="shared" si="9"/>
        <v>8.37</v>
      </c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</row>
    <row r="19" spans="1:67" ht="14.25">
      <c r="A19" s="161">
        <v>11</v>
      </c>
      <c r="B19" s="198" t="s">
        <v>22</v>
      </c>
      <c r="C19" s="202">
        <v>3466.8</v>
      </c>
      <c r="D19" s="175"/>
      <c r="E19" s="175">
        <v>3466.8</v>
      </c>
      <c r="F19" s="169">
        <v>29717</v>
      </c>
      <c r="G19" s="169">
        <v>30255</v>
      </c>
      <c r="H19" s="169">
        <f t="shared" si="0"/>
        <v>538</v>
      </c>
      <c r="I19" s="169">
        <f t="shared" si="1"/>
        <v>538</v>
      </c>
      <c r="J19" s="203">
        <v>143</v>
      </c>
      <c r="K19" s="179">
        <v>0.03</v>
      </c>
      <c r="L19" s="179">
        <v>310.9</v>
      </c>
      <c r="M19" s="179">
        <f t="shared" si="2"/>
        <v>3777.7</v>
      </c>
      <c r="N19" s="179">
        <f t="shared" si="3"/>
        <v>9.33</v>
      </c>
      <c r="O19" s="176">
        <f t="shared" si="4"/>
        <v>9.329</v>
      </c>
      <c r="P19" s="176">
        <f t="shared" si="5"/>
        <v>0</v>
      </c>
      <c r="Q19" s="191">
        <f t="shared" si="6"/>
        <v>0.002691</v>
      </c>
      <c r="R19" s="203">
        <v>84</v>
      </c>
      <c r="S19" s="203">
        <v>203.66</v>
      </c>
      <c r="T19" s="192">
        <f t="shared" si="7"/>
        <v>59</v>
      </c>
      <c r="U19" s="259"/>
      <c r="V19" s="179">
        <f t="shared" si="8"/>
        <v>325.01</v>
      </c>
      <c r="W19" s="193">
        <f t="shared" si="9"/>
        <v>5.51</v>
      </c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</row>
    <row r="20" spans="1:67" ht="14.25">
      <c r="A20" s="161">
        <v>12</v>
      </c>
      <c r="B20" s="198" t="s">
        <v>23</v>
      </c>
      <c r="C20" s="204">
        <v>3471.4</v>
      </c>
      <c r="D20" s="175"/>
      <c r="E20" s="175">
        <v>3471.4</v>
      </c>
      <c r="F20" s="169">
        <v>31963</v>
      </c>
      <c r="G20" s="169">
        <v>32665</v>
      </c>
      <c r="H20" s="169">
        <f t="shared" si="0"/>
        <v>702</v>
      </c>
      <c r="I20" s="169">
        <f t="shared" si="1"/>
        <v>702</v>
      </c>
      <c r="J20" s="203">
        <v>133</v>
      </c>
      <c r="K20" s="179">
        <v>0.03</v>
      </c>
      <c r="L20" s="179">
        <v>322</v>
      </c>
      <c r="M20" s="179">
        <f t="shared" si="2"/>
        <v>3793.4</v>
      </c>
      <c r="N20" s="179">
        <f t="shared" si="3"/>
        <v>9.66</v>
      </c>
      <c r="O20" s="176">
        <f t="shared" si="4"/>
        <v>9.661</v>
      </c>
      <c r="P20" s="176">
        <f t="shared" si="5"/>
        <v>0</v>
      </c>
      <c r="Q20" s="191">
        <f t="shared" si="6"/>
        <v>0.002783</v>
      </c>
      <c r="R20" s="203">
        <v>74</v>
      </c>
      <c r="S20" s="203">
        <v>176.75</v>
      </c>
      <c r="T20" s="192">
        <f t="shared" si="7"/>
        <v>59</v>
      </c>
      <c r="U20" s="259"/>
      <c r="V20" s="179">
        <f t="shared" si="8"/>
        <v>515.59</v>
      </c>
      <c r="W20" s="193">
        <f t="shared" si="9"/>
        <v>8.74</v>
      </c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</row>
    <row r="21" spans="1:67" ht="14.25">
      <c r="A21" s="161">
        <v>13</v>
      </c>
      <c r="B21" s="198" t="s">
        <v>24</v>
      </c>
      <c r="C21" s="202">
        <v>3309.7</v>
      </c>
      <c r="D21" s="175">
        <v>116.9</v>
      </c>
      <c r="E21" s="175">
        <v>3426.6</v>
      </c>
      <c r="F21" s="169">
        <v>34176</v>
      </c>
      <c r="G21" s="169">
        <v>35176</v>
      </c>
      <c r="H21" s="169">
        <f t="shared" si="0"/>
        <v>1000</v>
      </c>
      <c r="I21" s="169">
        <f t="shared" si="1"/>
        <v>1000</v>
      </c>
      <c r="J21" s="203">
        <v>131</v>
      </c>
      <c r="K21" s="179">
        <v>0.03</v>
      </c>
      <c r="L21" s="179">
        <v>307.2</v>
      </c>
      <c r="M21" s="179">
        <f t="shared" si="2"/>
        <v>3733.8</v>
      </c>
      <c r="N21" s="179">
        <f t="shared" si="3"/>
        <v>9.22</v>
      </c>
      <c r="O21" s="176">
        <f t="shared" si="4"/>
        <v>8.906</v>
      </c>
      <c r="P21" s="176">
        <f t="shared" si="5"/>
        <v>0.315</v>
      </c>
      <c r="Q21" s="191">
        <f t="shared" si="6"/>
        <v>0.002691</v>
      </c>
      <c r="R21" s="203">
        <v>80</v>
      </c>
      <c r="S21" s="203">
        <v>157.22</v>
      </c>
      <c r="T21" s="192">
        <f t="shared" si="7"/>
        <v>51</v>
      </c>
      <c r="U21" s="259">
        <v>2.202</v>
      </c>
      <c r="V21" s="179">
        <f t="shared" si="8"/>
        <v>831.36</v>
      </c>
      <c r="W21" s="193">
        <f t="shared" si="9"/>
        <v>16.3</v>
      </c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</row>
    <row r="22" spans="1:67" ht="14.25">
      <c r="A22" s="166">
        <v>14</v>
      </c>
      <c r="B22" s="198" t="s">
        <v>25</v>
      </c>
      <c r="C22" s="202">
        <v>3427.4</v>
      </c>
      <c r="D22" s="175"/>
      <c r="E22" s="175">
        <v>3427.4</v>
      </c>
      <c r="F22" s="169">
        <v>24521</v>
      </c>
      <c r="G22" s="169">
        <v>25100</v>
      </c>
      <c r="H22" s="169">
        <f t="shared" si="0"/>
        <v>579</v>
      </c>
      <c r="I22" s="169">
        <f t="shared" si="1"/>
        <v>579</v>
      </c>
      <c r="J22" s="203">
        <v>124</v>
      </c>
      <c r="K22" s="179">
        <v>0.03</v>
      </c>
      <c r="L22" s="179">
        <v>305.6</v>
      </c>
      <c r="M22" s="179">
        <f t="shared" si="2"/>
        <v>3733</v>
      </c>
      <c r="N22" s="179">
        <f t="shared" si="3"/>
        <v>9.17</v>
      </c>
      <c r="O22" s="176">
        <f t="shared" si="4"/>
        <v>9.168</v>
      </c>
      <c r="P22" s="176">
        <f t="shared" si="5"/>
        <v>0</v>
      </c>
      <c r="Q22" s="191">
        <f t="shared" si="6"/>
        <v>0.002675</v>
      </c>
      <c r="R22" s="203">
        <v>76</v>
      </c>
      <c r="S22" s="203">
        <v>229.93</v>
      </c>
      <c r="T22" s="192">
        <f t="shared" si="7"/>
        <v>48</v>
      </c>
      <c r="U22" s="259"/>
      <c r="V22" s="179">
        <f t="shared" si="8"/>
        <v>339.9</v>
      </c>
      <c r="W22" s="193">
        <f t="shared" si="9"/>
        <v>7.08</v>
      </c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</row>
    <row r="23" spans="1:67" ht="14.25">
      <c r="A23" s="166">
        <v>15</v>
      </c>
      <c r="B23" s="198" t="s">
        <v>26</v>
      </c>
      <c r="C23" s="202">
        <v>3462.8</v>
      </c>
      <c r="D23" s="175"/>
      <c r="E23" s="175">
        <v>3462.8</v>
      </c>
      <c r="F23" s="169">
        <v>33010</v>
      </c>
      <c r="G23" s="169">
        <v>33843</v>
      </c>
      <c r="H23" s="169">
        <f t="shared" si="0"/>
        <v>833</v>
      </c>
      <c r="I23" s="169">
        <f t="shared" si="1"/>
        <v>833</v>
      </c>
      <c r="J23" s="203">
        <v>133</v>
      </c>
      <c r="K23" s="179">
        <v>0.03</v>
      </c>
      <c r="L23" s="179">
        <v>344.5</v>
      </c>
      <c r="M23" s="179">
        <f t="shared" si="2"/>
        <v>3807.3</v>
      </c>
      <c r="N23" s="179">
        <f t="shared" si="3"/>
        <v>10.34</v>
      </c>
      <c r="O23" s="176">
        <f t="shared" si="4"/>
        <v>10.34</v>
      </c>
      <c r="P23" s="176">
        <f t="shared" si="5"/>
        <v>0</v>
      </c>
      <c r="Q23" s="191">
        <f t="shared" si="6"/>
        <v>0.002986</v>
      </c>
      <c r="R23" s="203">
        <v>67</v>
      </c>
      <c r="S23" s="203">
        <v>111.25</v>
      </c>
      <c r="T23" s="192">
        <f t="shared" si="7"/>
        <v>66</v>
      </c>
      <c r="U23" s="259"/>
      <c r="V23" s="179">
        <f t="shared" si="8"/>
        <v>711.41</v>
      </c>
      <c r="W23" s="193">
        <f t="shared" si="9"/>
        <v>10.78</v>
      </c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</row>
    <row r="24" spans="1:67" ht="14.25">
      <c r="A24" s="166">
        <v>16</v>
      </c>
      <c r="B24" s="198" t="s">
        <v>27</v>
      </c>
      <c r="C24" s="202">
        <v>3565.6</v>
      </c>
      <c r="D24" s="175"/>
      <c r="E24" s="175">
        <v>3565.6</v>
      </c>
      <c r="F24" s="169">
        <v>10335</v>
      </c>
      <c r="G24" s="169">
        <v>11815</v>
      </c>
      <c r="H24" s="169">
        <f t="shared" si="0"/>
        <v>1480</v>
      </c>
      <c r="I24" s="169">
        <v>647</v>
      </c>
      <c r="J24" s="203">
        <v>128</v>
      </c>
      <c r="K24" s="179">
        <v>0.03</v>
      </c>
      <c r="L24" s="179">
        <v>314.4</v>
      </c>
      <c r="M24" s="179">
        <f t="shared" si="2"/>
        <v>3880</v>
      </c>
      <c r="N24" s="179">
        <f t="shared" si="3"/>
        <v>9.43</v>
      </c>
      <c r="O24" s="176">
        <f t="shared" si="4"/>
        <v>9.431</v>
      </c>
      <c r="P24" s="176">
        <f t="shared" si="5"/>
        <v>0</v>
      </c>
      <c r="Q24" s="191">
        <f t="shared" si="6"/>
        <v>0.002645</v>
      </c>
      <c r="R24" s="203">
        <v>88</v>
      </c>
      <c r="S24" s="203">
        <v>271.47</v>
      </c>
      <c r="T24" s="192">
        <f t="shared" si="7"/>
        <v>40</v>
      </c>
      <c r="U24" s="259"/>
      <c r="V24" s="179">
        <f t="shared" si="8"/>
        <v>366.1</v>
      </c>
      <c r="W24" s="193">
        <f t="shared" si="9"/>
        <v>9.15</v>
      </c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</row>
    <row r="25" spans="1:67" ht="14.25">
      <c r="A25" s="161">
        <v>17</v>
      </c>
      <c r="B25" s="198" t="s">
        <v>28</v>
      </c>
      <c r="C25" s="202">
        <v>3578.3</v>
      </c>
      <c r="D25" s="175"/>
      <c r="E25" s="175">
        <v>3578.3</v>
      </c>
      <c r="F25" s="169">
        <v>34148</v>
      </c>
      <c r="G25" s="169">
        <v>35232</v>
      </c>
      <c r="H25" s="169">
        <f t="shared" si="0"/>
        <v>1084</v>
      </c>
      <c r="I25" s="169">
        <f t="shared" si="1"/>
        <v>1084</v>
      </c>
      <c r="J25" s="203">
        <v>132</v>
      </c>
      <c r="K25" s="179">
        <v>0.03</v>
      </c>
      <c r="L25" s="179">
        <v>317.6</v>
      </c>
      <c r="M25" s="179">
        <f t="shared" si="2"/>
        <v>3895.9</v>
      </c>
      <c r="N25" s="179">
        <f t="shared" si="3"/>
        <v>9.53</v>
      </c>
      <c r="O25" s="176">
        <f t="shared" si="4"/>
        <v>9.529</v>
      </c>
      <c r="P25" s="176">
        <f t="shared" si="5"/>
        <v>0</v>
      </c>
      <c r="Q25" s="191">
        <f t="shared" si="6"/>
        <v>0.002663</v>
      </c>
      <c r="R25" s="203">
        <v>80</v>
      </c>
      <c r="S25" s="203">
        <v>728.62</v>
      </c>
      <c r="T25" s="192">
        <f t="shared" si="7"/>
        <v>52</v>
      </c>
      <c r="U25" s="259"/>
      <c r="V25" s="179">
        <f t="shared" si="8"/>
        <v>345.85</v>
      </c>
      <c r="W25" s="193">
        <f t="shared" si="9"/>
        <v>6.65</v>
      </c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</row>
    <row r="26" spans="1:67" ht="14.25">
      <c r="A26" s="161">
        <v>18</v>
      </c>
      <c r="B26" s="198" t="s">
        <v>29</v>
      </c>
      <c r="C26" s="202">
        <v>3530.8</v>
      </c>
      <c r="D26" s="175"/>
      <c r="E26" s="175">
        <v>3530.8</v>
      </c>
      <c r="F26" s="169">
        <v>32695</v>
      </c>
      <c r="G26" s="169">
        <v>33266</v>
      </c>
      <c r="H26" s="169">
        <f t="shared" si="0"/>
        <v>571</v>
      </c>
      <c r="I26" s="169">
        <v>562.62</v>
      </c>
      <c r="J26" s="203">
        <v>147</v>
      </c>
      <c r="K26" s="179">
        <v>0.03</v>
      </c>
      <c r="L26" s="179">
        <v>309.6</v>
      </c>
      <c r="M26" s="179">
        <f t="shared" si="2"/>
        <v>3840.4</v>
      </c>
      <c r="N26" s="179">
        <f t="shared" si="3"/>
        <v>9.29</v>
      </c>
      <c r="O26" s="176">
        <f t="shared" si="4"/>
        <v>9.29</v>
      </c>
      <c r="P26" s="176">
        <f t="shared" si="5"/>
        <v>0</v>
      </c>
      <c r="Q26" s="191">
        <f t="shared" si="6"/>
        <v>0.002631</v>
      </c>
      <c r="R26" s="203">
        <v>107</v>
      </c>
      <c r="S26" s="203">
        <v>240.52</v>
      </c>
      <c r="T26" s="192">
        <f t="shared" si="7"/>
        <v>40</v>
      </c>
      <c r="U26" s="259"/>
      <c r="V26" s="179">
        <f>I26-S26-U26-N26</f>
        <v>312.81</v>
      </c>
      <c r="W26" s="193">
        <f t="shared" si="9"/>
        <v>7.82</v>
      </c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</row>
    <row r="27" spans="1:67" ht="14.25">
      <c r="A27" s="161">
        <v>19</v>
      </c>
      <c r="B27" s="198" t="s">
        <v>30</v>
      </c>
      <c r="C27" s="202">
        <v>3455.8</v>
      </c>
      <c r="D27" s="175"/>
      <c r="E27" s="175">
        <v>3455.8</v>
      </c>
      <c r="F27" s="169">
        <v>31085</v>
      </c>
      <c r="G27" s="169">
        <v>31709</v>
      </c>
      <c r="H27" s="169">
        <f t="shared" si="0"/>
        <v>624</v>
      </c>
      <c r="I27" s="169">
        <f t="shared" si="1"/>
        <v>624</v>
      </c>
      <c r="J27" s="203">
        <v>136</v>
      </c>
      <c r="K27" s="179">
        <v>0.03</v>
      </c>
      <c r="L27" s="179">
        <v>305.6</v>
      </c>
      <c r="M27" s="179">
        <f t="shared" si="2"/>
        <v>3761.4</v>
      </c>
      <c r="N27" s="179">
        <v>230.3</v>
      </c>
      <c r="O27" s="176">
        <f t="shared" si="4"/>
        <v>230.301</v>
      </c>
      <c r="P27" s="176">
        <f t="shared" si="5"/>
        <v>0</v>
      </c>
      <c r="Q27" s="191">
        <f t="shared" si="6"/>
        <v>0.066642</v>
      </c>
      <c r="R27" s="203">
        <v>103</v>
      </c>
      <c r="S27" s="203">
        <v>248.83</v>
      </c>
      <c r="T27" s="192">
        <f t="shared" si="7"/>
        <v>33</v>
      </c>
      <c r="U27" s="259"/>
      <c r="V27" s="179">
        <f t="shared" si="8"/>
        <v>144.87</v>
      </c>
      <c r="W27" s="193">
        <f t="shared" si="9"/>
        <v>4.39</v>
      </c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</row>
    <row r="28" spans="1:67" ht="14.25">
      <c r="A28" s="161">
        <v>20</v>
      </c>
      <c r="B28" s="198" t="s">
        <v>31</v>
      </c>
      <c r="C28" s="202">
        <v>3512.4</v>
      </c>
      <c r="D28" s="175"/>
      <c r="E28" s="175">
        <v>3512.4</v>
      </c>
      <c r="F28" s="169">
        <v>29460</v>
      </c>
      <c r="G28" s="169">
        <v>30348</v>
      </c>
      <c r="H28" s="169">
        <f t="shared" si="0"/>
        <v>888</v>
      </c>
      <c r="I28" s="169">
        <f t="shared" si="1"/>
        <v>888</v>
      </c>
      <c r="J28" s="203">
        <v>122</v>
      </c>
      <c r="K28" s="179">
        <v>0.03</v>
      </c>
      <c r="L28" s="179">
        <v>266.4</v>
      </c>
      <c r="M28" s="179">
        <f t="shared" si="2"/>
        <v>3778.8</v>
      </c>
      <c r="N28" s="179">
        <f t="shared" si="3"/>
        <v>7.99</v>
      </c>
      <c r="O28" s="176">
        <f t="shared" si="4"/>
        <v>7.991</v>
      </c>
      <c r="P28" s="176">
        <f t="shared" si="5"/>
        <v>0</v>
      </c>
      <c r="Q28" s="191">
        <f t="shared" si="6"/>
        <v>0.002275</v>
      </c>
      <c r="R28" s="203">
        <v>95</v>
      </c>
      <c r="S28" s="203">
        <v>271</v>
      </c>
      <c r="T28" s="192">
        <f t="shared" si="7"/>
        <v>27</v>
      </c>
      <c r="U28" s="259"/>
      <c r="V28" s="179">
        <f t="shared" si="8"/>
        <v>609.01</v>
      </c>
      <c r="W28" s="193">
        <f t="shared" si="9"/>
        <v>22.56</v>
      </c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</row>
    <row r="29" spans="1:67" ht="14.25">
      <c r="A29" s="161">
        <v>21</v>
      </c>
      <c r="B29" s="198" t="s">
        <v>32</v>
      </c>
      <c r="C29" s="202">
        <v>3501.4</v>
      </c>
      <c r="D29" s="175">
        <v>108.1</v>
      </c>
      <c r="E29" s="175">
        <v>3609.5</v>
      </c>
      <c r="F29" s="169">
        <v>34107</v>
      </c>
      <c r="G29" s="169">
        <v>34979</v>
      </c>
      <c r="H29" s="169">
        <f t="shared" si="0"/>
        <v>872</v>
      </c>
      <c r="I29" s="169">
        <f t="shared" si="1"/>
        <v>872</v>
      </c>
      <c r="J29" s="203">
        <v>151</v>
      </c>
      <c r="K29" s="179">
        <v>0.03</v>
      </c>
      <c r="L29" s="179">
        <v>296</v>
      </c>
      <c r="M29" s="179">
        <f t="shared" si="2"/>
        <v>3905.5</v>
      </c>
      <c r="N29" s="179">
        <f t="shared" si="3"/>
        <v>8.88</v>
      </c>
      <c r="O29" s="176">
        <f t="shared" si="4"/>
        <v>8.613</v>
      </c>
      <c r="P29" s="176">
        <f t="shared" si="5"/>
        <v>0.266</v>
      </c>
      <c r="Q29" s="191">
        <f t="shared" si="6"/>
        <v>0.00246</v>
      </c>
      <c r="R29" s="203">
        <v>89</v>
      </c>
      <c r="S29" s="203">
        <v>153.61</v>
      </c>
      <c r="T29" s="192">
        <f t="shared" si="7"/>
        <v>62</v>
      </c>
      <c r="U29" s="259">
        <v>3.53</v>
      </c>
      <c r="V29" s="179">
        <f t="shared" si="8"/>
        <v>705.98</v>
      </c>
      <c r="W29" s="193">
        <f t="shared" si="9"/>
        <v>11.39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</row>
    <row r="30" spans="1:67" ht="14.25">
      <c r="A30" s="161">
        <v>22</v>
      </c>
      <c r="B30" s="198" t="s">
        <v>33</v>
      </c>
      <c r="C30" s="205">
        <v>6222</v>
      </c>
      <c r="D30" s="175"/>
      <c r="E30" s="175">
        <v>6222</v>
      </c>
      <c r="F30" s="169">
        <v>52584</v>
      </c>
      <c r="G30" s="169">
        <v>53603</v>
      </c>
      <c r="H30" s="169">
        <f t="shared" si="0"/>
        <v>1019</v>
      </c>
      <c r="I30" s="169">
        <f t="shared" si="1"/>
        <v>1019</v>
      </c>
      <c r="J30" s="203">
        <v>263</v>
      </c>
      <c r="K30" s="179">
        <v>0.03</v>
      </c>
      <c r="L30" s="179">
        <v>622.8</v>
      </c>
      <c r="M30" s="179">
        <f t="shared" si="2"/>
        <v>6844.8</v>
      </c>
      <c r="N30" s="179">
        <f t="shared" si="3"/>
        <v>18.68</v>
      </c>
      <c r="O30" s="176">
        <f t="shared" si="4"/>
        <v>18.678</v>
      </c>
      <c r="P30" s="176">
        <f t="shared" si="5"/>
        <v>0</v>
      </c>
      <c r="Q30" s="191">
        <f t="shared" si="6"/>
        <v>0.003002</v>
      </c>
      <c r="R30" s="203">
        <v>211</v>
      </c>
      <c r="S30" s="203">
        <v>424.3</v>
      </c>
      <c r="T30" s="192">
        <f t="shared" si="7"/>
        <v>52</v>
      </c>
      <c r="U30" s="259"/>
      <c r="V30" s="179">
        <f t="shared" si="8"/>
        <v>576.02</v>
      </c>
      <c r="W30" s="193">
        <f t="shared" si="9"/>
        <v>11.08</v>
      </c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</row>
    <row r="31" spans="1:67" ht="14.25">
      <c r="A31" s="161">
        <v>23</v>
      </c>
      <c r="B31" s="198" t="s">
        <v>34</v>
      </c>
      <c r="C31" s="202">
        <v>6020.5</v>
      </c>
      <c r="D31" s="195">
        <v>116.2</v>
      </c>
      <c r="E31" s="195">
        <v>6136.7</v>
      </c>
      <c r="F31" s="169">
        <v>51782</v>
      </c>
      <c r="G31" s="169">
        <v>52710</v>
      </c>
      <c r="H31" s="169">
        <f t="shared" si="0"/>
        <v>928</v>
      </c>
      <c r="I31" s="169">
        <f t="shared" si="1"/>
        <v>928</v>
      </c>
      <c r="J31" s="203">
        <v>262</v>
      </c>
      <c r="K31" s="179">
        <v>0.03</v>
      </c>
      <c r="L31" s="179">
        <v>595.8</v>
      </c>
      <c r="M31" s="179">
        <f t="shared" si="2"/>
        <v>6732.5</v>
      </c>
      <c r="N31" s="179">
        <f t="shared" si="3"/>
        <v>17.87</v>
      </c>
      <c r="O31" s="176">
        <f t="shared" si="4"/>
        <v>17.532</v>
      </c>
      <c r="P31" s="176">
        <f t="shared" si="5"/>
        <v>0.338</v>
      </c>
      <c r="Q31" s="191">
        <f t="shared" si="6"/>
        <v>0.002912</v>
      </c>
      <c r="R31" s="203">
        <v>153</v>
      </c>
      <c r="S31" s="203">
        <v>277.1</v>
      </c>
      <c r="T31" s="192">
        <f t="shared" si="7"/>
        <v>109</v>
      </c>
      <c r="U31" s="259">
        <v>7.122</v>
      </c>
      <c r="V31" s="179">
        <f t="shared" si="8"/>
        <v>625.91</v>
      </c>
      <c r="W31" s="193">
        <f t="shared" si="9"/>
        <v>5.74</v>
      </c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</row>
    <row r="32" spans="1:67" ht="14.25">
      <c r="A32" s="161">
        <v>24</v>
      </c>
      <c r="B32" s="198" t="s">
        <v>35</v>
      </c>
      <c r="C32" s="202">
        <v>3278</v>
      </c>
      <c r="D32" s="175">
        <v>196</v>
      </c>
      <c r="E32" s="175">
        <v>3474</v>
      </c>
      <c r="F32" s="169">
        <v>33566</v>
      </c>
      <c r="G32" s="169">
        <v>34652</v>
      </c>
      <c r="H32" s="169">
        <f t="shared" si="0"/>
        <v>1086</v>
      </c>
      <c r="I32" s="169">
        <f t="shared" si="1"/>
        <v>1086</v>
      </c>
      <c r="J32" s="203">
        <v>155</v>
      </c>
      <c r="K32" s="179">
        <v>0.03</v>
      </c>
      <c r="L32" s="179">
        <v>308.2</v>
      </c>
      <c r="M32" s="179">
        <f t="shared" si="2"/>
        <v>3782.2</v>
      </c>
      <c r="N32" s="179">
        <f t="shared" si="3"/>
        <v>9.25</v>
      </c>
      <c r="O32" s="176">
        <f t="shared" si="4"/>
        <v>8.729</v>
      </c>
      <c r="P32" s="176">
        <f t="shared" si="5"/>
        <v>0.522</v>
      </c>
      <c r="Q32" s="191">
        <f t="shared" si="6"/>
        <v>0.002663</v>
      </c>
      <c r="R32" s="203">
        <v>108</v>
      </c>
      <c r="S32" s="203">
        <v>246.23</v>
      </c>
      <c r="T32" s="192">
        <f t="shared" si="7"/>
        <v>47</v>
      </c>
      <c r="U32" s="259">
        <v>18.774</v>
      </c>
      <c r="V32" s="179">
        <f t="shared" si="8"/>
        <v>811.75</v>
      </c>
      <c r="W32" s="193">
        <f t="shared" si="9"/>
        <v>17.27</v>
      </c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</row>
    <row r="33" spans="1:67" ht="14.25">
      <c r="A33" s="161">
        <v>25</v>
      </c>
      <c r="B33" s="198" t="s">
        <v>36</v>
      </c>
      <c r="C33" s="202">
        <v>3280.3</v>
      </c>
      <c r="D33" s="175">
        <v>243.8</v>
      </c>
      <c r="E33" s="175">
        <v>3524.1</v>
      </c>
      <c r="F33" s="169">
        <v>36221</v>
      </c>
      <c r="G33" s="169">
        <v>37013</v>
      </c>
      <c r="H33" s="169">
        <f t="shared" si="0"/>
        <v>792</v>
      </c>
      <c r="I33" s="169">
        <f t="shared" si="1"/>
        <v>792</v>
      </c>
      <c r="J33" s="203">
        <v>130</v>
      </c>
      <c r="K33" s="179">
        <v>0.03</v>
      </c>
      <c r="L33" s="179">
        <v>298.3</v>
      </c>
      <c r="M33" s="179">
        <f t="shared" si="2"/>
        <v>3822.4</v>
      </c>
      <c r="N33" s="179">
        <f t="shared" si="3"/>
        <v>8.95</v>
      </c>
      <c r="O33" s="176">
        <f t="shared" si="4"/>
        <v>8.332</v>
      </c>
      <c r="P33" s="176">
        <f t="shared" si="5"/>
        <v>0.619</v>
      </c>
      <c r="Q33" s="191">
        <f t="shared" si="6"/>
        <v>0.00254</v>
      </c>
      <c r="R33" s="203">
        <v>82</v>
      </c>
      <c r="S33" s="203">
        <v>175.12</v>
      </c>
      <c r="T33" s="192">
        <f t="shared" si="7"/>
        <v>48</v>
      </c>
      <c r="U33" s="259">
        <v>29.372</v>
      </c>
      <c r="V33" s="179">
        <f t="shared" si="8"/>
        <v>578.56</v>
      </c>
      <c r="W33" s="193">
        <f t="shared" si="9"/>
        <v>12.05</v>
      </c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</row>
    <row r="34" spans="1:67" ht="14.25">
      <c r="A34" s="161">
        <v>26</v>
      </c>
      <c r="B34" s="198" t="s">
        <v>37</v>
      </c>
      <c r="C34" s="202">
        <v>3384.5</v>
      </c>
      <c r="D34" s="175">
        <v>143.2</v>
      </c>
      <c r="E34" s="175">
        <v>3527.7</v>
      </c>
      <c r="F34" s="169">
        <v>35985</v>
      </c>
      <c r="G34" s="169">
        <v>36777</v>
      </c>
      <c r="H34" s="169">
        <f t="shared" si="0"/>
        <v>792</v>
      </c>
      <c r="I34" s="169">
        <f t="shared" si="1"/>
        <v>792</v>
      </c>
      <c r="J34" s="203">
        <v>153</v>
      </c>
      <c r="K34" s="179">
        <v>0.03</v>
      </c>
      <c r="L34" s="179">
        <v>300</v>
      </c>
      <c r="M34" s="179">
        <f t="shared" si="2"/>
        <v>3827.7</v>
      </c>
      <c r="N34" s="179">
        <f t="shared" si="3"/>
        <v>9</v>
      </c>
      <c r="O34" s="176">
        <f t="shared" si="4"/>
        <v>8.634</v>
      </c>
      <c r="P34" s="176">
        <f t="shared" si="5"/>
        <v>0.365</v>
      </c>
      <c r="Q34" s="191">
        <f t="shared" si="6"/>
        <v>0.002551</v>
      </c>
      <c r="R34" s="203">
        <v>94</v>
      </c>
      <c r="S34" s="203">
        <v>174.86</v>
      </c>
      <c r="T34" s="192">
        <f t="shared" si="7"/>
        <v>59</v>
      </c>
      <c r="U34" s="259">
        <v>3.358</v>
      </c>
      <c r="V34" s="179">
        <f t="shared" si="8"/>
        <v>604.78</v>
      </c>
      <c r="W34" s="193">
        <f t="shared" si="9"/>
        <v>10.25</v>
      </c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</row>
    <row r="35" spans="1:67" ht="14.25">
      <c r="A35" s="161">
        <v>27</v>
      </c>
      <c r="B35" s="198" t="s">
        <v>38</v>
      </c>
      <c r="C35" s="204">
        <v>3588</v>
      </c>
      <c r="D35" s="175"/>
      <c r="E35" s="175">
        <v>3588</v>
      </c>
      <c r="F35" s="169">
        <v>38366</v>
      </c>
      <c r="G35" s="169">
        <v>39023</v>
      </c>
      <c r="H35" s="169">
        <f t="shared" si="0"/>
        <v>657</v>
      </c>
      <c r="I35" s="169">
        <f t="shared" si="1"/>
        <v>657</v>
      </c>
      <c r="J35" s="203">
        <v>147</v>
      </c>
      <c r="K35" s="179">
        <v>0.03</v>
      </c>
      <c r="L35" s="179">
        <v>319.6</v>
      </c>
      <c r="M35" s="179">
        <f t="shared" si="2"/>
        <v>3907.6</v>
      </c>
      <c r="N35" s="179">
        <f t="shared" si="3"/>
        <v>9.59</v>
      </c>
      <c r="O35" s="176">
        <f t="shared" si="4"/>
        <v>9.591</v>
      </c>
      <c r="P35" s="176">
        <f t="shared" si="5"/>
        <v>0</v>
      </c>
      <c r="Q35" s="191">
        <f t="shared" si="6"/>
        <v>0.002673</v>
      </c>
      <c r="R35" s="203">
        <v>105</v>
      </c>
      <c r="S35" s="203">
        <v>245.54</v>
      </c>
      <c r="T35" s="192">
        <f t="shared" si="7"/>
        <v>42</v>
      </c>
      <c r="U35" s="259"/>
      <c r="V35" s="179">
        <f t="shared" si="8"/>
        <v>401.87</v>
      </c>
      <c r="W35" s="193">
        <f t="shared" si="9"/>
        <v>9.57</v>
      </c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</row>
    <row r="36" spans="1:67" ht="14.25">
      <c r="A36" s="161">
        <v>28</v>
      </c>
      <c r="B36" s="198" t="s">
        <v>39</v>
      </c>
      <c r="C36" s="202">
        <v>3578.5</v>
      </c>
      <c r="D36" s="175"/>
      <c r="E36" s="175">
        <v>3578.5</v>
      </c>
      <c r="F36" s="169">
        <v>31603</v>
      </c>
      <c r="G36" s="169">
        <v>32397</v>
      </c>
      <c r="H36" s="169">
        <f t="shared" si="0"/>
        <v>794</v>
      </c>
      <c r="I36" s="169">
        <f t="shared" si="1"/>
        <v>794</v>
      </c>
      <c r="J36" s="203">
        <v>137</v>
      </c>
      <c r="K36" s="179">
        <v>0.03</v>
      </c>
      <c r="L36" s="179">
        <v>296.2</v>
      </c>
      <c r="M36" s="179">
        <f t="shared" si="2"/>
        <v>3874.7</v>
      </c>
      <c r="N36" s="179">
        <f t="shared" si="3"/>
        <v>8.89</v>
      </c>
      <c r="O36" s="176">
        <f t="shared" si="4"/>
        <v>8.889</v>
      </c>
      <c r="P36" s="176">
        <f t="shared" si="5"/>
        <v>0</v>
      </c>
      <c r="Q36" s="191">
        <f t="shared" si="6"/>
        <v>0.002484</v>
      </c>
      <c r="R36" s="203">
        <v>84</v>
      </c>
      <c r="S36" s="203">
        <v>197.37</v>
      </c>
      <c r="T36" s="192">
        <f t="shared" si="7"/>
        <v>53</v>
      </c>
      <c r="U36" s="259"/>
      <c r="V36" s="179">
        <f t="shared" si="8"/>
        <v>587.74</v>
      </c>
      <c r="W36" s="193">
        <f t="shared" si="9"/>
        <v>11.09</v>
      </c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</row>
    <row r="37" spans="1:67" ht="14.25">
      <c r="A37" s="161">
        <v>29</v>
      </c>
      <c r="B37" s="198" t="s">
        <v>40</v>
      </c>
      <c r="C37" s="202">
        <v>4473.7</v>
      </c>
      <c r="D37" s="175"/>
      <c r="E37" s="175">
        <v>4473.7</v>
      </c>
      <c r="F37" s="169">
        <v>38495</v>
      </c>
      <c r="G37" s="169">
        <v>39190</v>
      </c>
      <c r="H37" s="169">
        <f t="shared" si="0"/>
        <v>695</v>
      </c>
      <c r="I37" s="169">
        <f t="shared" si="1"/>
        <v>695</v>
      </c>
      <c r="J37" s="203">
        <v>203</v>
      </c>
      <c r="K37" s="179">
        <v>0.03</v>
      </c>
      <c r="L37" s="179">
        <v>423.6</v>
      </c>
      <c r="M37" s="179">
        <f t="shared" si="2"/>
        <v>4897.3</v>
      </c>
      <c r="N37" s="179">
        <f t="shared" si="3"/>
        <v>12.71</v>
      </c>
      <c r="O37" s="176">
        <f t="shared" si="4"/>
        <v>12.71</v>
      </c>
      <c r="P37" s="176">
        <f t="shared" si="5"/>
        <v>0</v>
      </c>
      <c r="Q37" s="191">
        <f t="shared" si="6"/>
        <v>0.002841</v>
      </c>
      <c r="R37" s="203">
        <v>124</v>
      </c>
      <c r="S37" s="203">
        <v>263.11</v>
      </c>
      <c r="T37" s="192">
        <f t="shared" si="7"/>
        <v>79</v>
      </c>
      <c r="U37" s="259"/>
      <c r="V37" s="179">
        <f t="shared" si="8"/>
        <v>419.18</v>
      </c>
      <c r="W37" s="193">
        <f t="shared" si="9"/>
        <v>5.31</v>
      </c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</row>
    <row r="38" spans="1:67" ht="14.25">
      <c r="A38" s="161">
        <v>30</v>
      </c>
      <c r="B38" s="198" t="s">
        <v>42</v>
      </c>
      <c r="C38" s="43">
        <v>5492.7</v>
      </c>
      <c r="D38" s="175"/>
      <c r="E38" s="175">
        <v>5492.7</v>
      </c>
      <c r="F38" s="169">
        <v>41082</v>
      </c>
      <c r="G38" s="169">
        <v>41916</v>
      </c>
      <c r="H38" s="169">
        <f t="shared" si="0"/>
        <v>834</v>
      </c>
      <c r="I38" s="169">
        <f t="shared" si="1"/>
        <v>834</v>
      </c>
      <c r="J38" s="196">
        <v>210</v>
      </c>
      <c r="K38" s="179">
        <v>0.03</v>
      </c>
      <c r="L38" s="179">
        <v>759</v>
      </c>
      <c r="M38" s="179">
        <f t="shared" si="2"/>
        <v>6251.7</v>
      </c>
      <c r="N38" s="179">
        <f t="shared" si="3"/>
        <v>22.77</v>
      </c>
      <c r="O38" s="176">
        <f t="shared" si="4"/>
        <v>22.773</v>
      </c>
      <c r="P38" s="176">
        <f t="shared" si="5"/>
        <v>0</v>
      </c>
      <c r="Q38" s="191">
        <f t="shared" si="6"/>
        <v>0.004146</v>
      </c>
      <c r="R38" s="196">
        <v>144</v>
      </c>
      <c r="S38" s="203">
        <v>326.95</v>
      </c>
      <c r="T38" s="192">
        <f t="shared" si="7"/>
        <v>66</v>
      </c>
      <c r="U38" s="259"/>
      <c r="V38" s="179">
        <f t="shared" si="8"/>
        <v>484.28</v>
      </c>
      <c r="W38" s="193">
        <f t="shared" si="9"/>
        <v>7.34</v>
      </c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</row>
    <row r="39" spans="1:67" ht="14.25">
      <c r="A39" s="161">
        <v>31</v>
      </c>
      <c r="B39" s="198" t="s">
        <v>43</v>
      </c>
      <c r="C39" s="202">
        <v>3226.1</v>
      </c>
      <c r="D39" s="175"/>
      <c r="E39" s="175">
        <v>3226.1</v>
      </c>
      <c r="F39" s="169">
        <v>30462</v>
      </c>
      <c r="G39" s="169">
        <v>31013</v>
      </c>
      <c r="H39" s="169">
        <f t="shared" si="0"/>
        <v>551</v>
      </c>
      <c r="I39" s="169">
        <f t="shared" si="1"/>
        <v>551</v>
      </c>
      <c r="J39" s="203">
        <v>145</v>
      </c>
      <c r="K39" s="179">
        <v>0.03</v>
      </c>
      <c r="L39" s="179">
        <v>454.9</v>
      </c>
      <c r="M39" s="179">
        <f t="shared" si="2"/>
        <v>3681</v>
      </c>
      <c r="N39" s="179">
        <f t="shared" si="3"/>
        <v>13.65</v>
      </c>
      <c r="O39" s="176">
        <f t="shared" si="4"/>
        <v>13.65</v>
      </c>
      <c r="P39" s="176">
        <f t="shared" si="5"/>
        <v>0</v>
      </c>
      <c r="Q39" s="191">
        <f t="shared" si="6"/>
        <v>0.004231</v>
      </c>
      <c r="R39" s="203">
        <v>113</v>
      </c>
      <c r="S39" s="203">
        <v>257.57</v>
      </c>
      <c r="T39" s="192">
        <f t="shared" si="7"/>
        <v>32</v>
      </c>
      <c r="U39" s="259"/>
      <c r="V39" s="179">
        <f t="shared" si="8"/>
        <v>279.78</v>
      </c>
      <c r="W39" s="193">
        <f t="shared" si="9"/>
        <v>8.74</v>
      </c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</row>
    <row r="40" spans="1:67" ht="14.25">
      <c r="A40" s="161">
        <v>32</v>
      </c>
      <c r="B40" s="198" t="s">
        <v>44</v>
      </c>
      <c r="C40" s="202">
        <v>3271.4</v>
      </c>
      <c r="D40" s="195">
        <v>13.5</v>
      </c>
      <c r="E40" s="195">
        <v>3284.9</v>
      </c>
      <c r="F40" s="169">
        <v>11729</v>
      </c>
      <c r="G40" s="169">
        <v>12182</v>
      </c>
      <c r="H40" s="169">
        <f t="shared" si="0"/>
        <v>453</v>
      </c>
      <c r="I40" s="169">
        <f t="shared" si="1"/>
        <v>453</v>
      </c>
      <c r="J40" s="203">
        <v>133</v>
      </c>
      <c r="K40" s="179">
        <v>0.03</v>
      </c>
      <c r="L40" s="179">
        <v>382.1</v>
      </c>
      <c r="M40" s="179">
        <f t="shared" si="2"/>
        <v>3667</v>
      </c>
      <c r="N40" s="179">
        <f t="shared" si="3"/>
        <v>11.46</v>
      </c>
      <c r="O40" s="176">
        <f t="shared" si="4"/>
        <v>11.414</v>
      </c>
      <c r="P40" s="176">
        <f t="shared" si="5"/>
        <v>0.047</v>
      </c>
      <c r="Q40" s="191">
        <f t="shared" si="6"/>
        <v>0.003489</v>
      </c>
      <c r="R40" s="203">
        <v>101</v>
      </c>
      <c r="S40" s="203">
        <v>258.95</v>
      </c>
      <c r="T40" s="192">
        <f t="shared" si="7"/>
        <v>32</v>
      </c>
      <c r="U40" s="259">
        <v>2.53</v>
      </c>
      <c r="V40" s="179">
        <f>I40-S40-U40-N40</f>
        <v>180.06</v>
      </c>
      <c r="W40" s="193">
        <f t="shared" si="9"/>
        <v>5.63</v>
      </c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</row>
    <row r="41" spans="1:67" ht="14.25">
      <c r="A41" s="161">
        <v>33</v>
      </c>
      <c r="B41" s="198" t="s">
        <v>45</v>
      </c>
      <c r="C41" s="202">
        <v>3238.3</v>
      </c>
      <c r="D41" s="175">
        <v>18.8</v>
      </c>
      <c r="E41" s="175">
        <v>3257.1</v>
      </c>
      <c r="F41" s="169">
        <v>25289</v>
      </c>
      <c r="G41" s="169">
        <v>25716</v>
      </c>
      <c r="H41" s="169">
        <f t="shared" si="0"/>
        <v>427</v>
      </c>
      <c r="I41" s="169">
        <f t="shared" si="1"/>
        <v>427</v>
      </c>
      <c r="J41" s="203">
        <v>121</v>
      </c>
      <c r="K41" s="179">
        <v>0.03</v>
      </c>
      <c r="L41" s="179">
        <v>448.7</v>
      </c>
      <c r="M41" s="179">
        <f t="shared" si="2"/>
        <v>3705.8</v>
      </c>
      <c r="N41" s="179">
        <f t="shared" si="3"/>
        <v>13.46</v>
      </c>
      <c r="O41" s="176">
        <f t="shared" si="4"/>
        <v>13.384</v>
      </c>
      <c r="P41" s="176">
        <f t="shared" si="5"/>
        <v>0.078</v>
      </c>
      <c r="Q41" s="191">
        <f t="shared" si="6"/>
        <v>0.004133</v>
      </c>
      <c r="R41" s="203">
        <v>118</v>
      </c>
      <c r="S41" s="203">
        <v>372.68</v>
      </c>
      <c r="T41" s="192">
        <f t="shared" si="7"/>
        <v>3</v>
      </c>
      <c r="U41" s="259">
        <v>0.235</v>
      </c>
      <c r="V41" s="179">
        <f>I41-S41-U41-N41</f>
        <v>40.63</v>
      </c>
      <c r="W41" s="193">
        <f t="shared" si="9"/>
        <v>13.54</v>
      </c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</row>
    <row r="42" spans="1:67" ht="14.25">
      <c r="A42" s="161">
        <v>34</v>
      </c>
      <c r="B42" s="198" t="s">
        <v>46</v>
      </c>
      <c r="C42" s="202">
        <v>3308.6</v>
      </c>
      <c r="D42" s="175">
        <v>19.3</v>
      </c>
      <c r="E42" s="175">
        <v>3327.9</v>
      </c>
      <c r="F42" s="169">
        <v>29990</v>
      </c>
      <c r="G42" s="169">
        <v>30582</v>
      </c>
      <c r="H42" s="169">
        <f t="shared" si="0"/>
        <v>592</v>
      </c>
      <c r="I42" s="169">
        <f t="shared" si="1"/>
        <v>592</v>
      </c>
      <c r="J42" s="203">
        <v>145</v>
      </c>
      <c r="K42" s="179">
        <v>0.03</v>
      </c>
      <c r="L42" s="179">
        <v>448.7</v>
      </c>
      <c r="M42" s="179">
        <f t="shared" si="2"/>
        <v>3776.6</v>
      </c>
      <c r="N42" s="179">
        <f t="shared" si="3"/>
        <v>13.46</v>
      </c>
      <c r="O42" s="176">
        <f t="shared" si="4"/>
        <v>13.383</v>
      </c>
      <c r="P42" s="176">
        <f t="shared" si="5"/>
        <v>0.078</v>
      </c>
      <c r="Q42" s="191">
        <f t="shared" si="6"/>
        <v>0.004045</v>
      </c>
      <c r="R42" s="203">
        <v>72</v>
      </c>
      <c r="S42" s="203">
        <v>173.04</v>
      </c>
      <c r="T42" s="192">
        <f t="shared" si="7"/>
        <v>73</v>
      </c>
      <c r="U42" s="259">
        <v>2.765</v>
      </c>
      <c r="V42" s="179">
        <f t="shared" si="8"/>
        <v>402.74</v>
      </c>
      <c r="W42" s="193">
        <f t="shared" si="9"/>
        <v>5.52</v>
      </c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</row>
    <row r="43" spans="1:67" ht="14.25">
      <c r="A43" s="161">
        <v>35</v>
      </c>
      <c r="B43" s="198" t="s">
        <v>47</v>
      </c>
      <c r="C43" s="205">
        <v>3305.1</v>
      </c>
      <c r="D43" s="175">
        <v>19.1</v>
      </c>
      <c r="E43" s="175">
        <v>3324.2</v>
      </c>
      <c r="F43" s="169">
        <v>26249</v>
      </c>
      <c r="G43" s="169">
        <v>26813</v>
      </c>
      <c r="H43" s="169">
        <f t="shared" si="0"/>
        <v>564</v>
      </c>
      <c r="I43" s="169">
        <f t="shared" si="1"/>
        <v>564</v>
      </c>
      <c r="J43" s="203">
        <v>127</v>
      </c>
      <c r="K43" s="179">
        <v>0.03</v>
      </c>
      <c r="L43" s="179">
        <v>437</v>
      </c>
      <c r="M43" s="179">
        <f t="shared" si="2"/>
        <v>3761.2</v>
      </c>
      <c r="N43" s="179">
        <f t="shared" si="3"/>
        <v>13.11</v>
      </c>
      <c r="O43" s="176">
        <f t="shared" si="4"/>
        <v>13.035</v>
      </c>
      <c r="P43" s="176">
        <f t="shared" si="5"/>
        <v>0.075</v>
      </c>
      <c r="Q43" s="191">
        <f t="shared" si="6"/>
        <v>0.003944</v>
      </c>
      <c r="R43" s="203">
        <v>100</v>
      </c>
      <c r="S43" s="203">
        <v>232.06</v>
      </c>
      <c r="T43" s="192">
        <f t="shared" si="7"/>
        <v>27</v>
      </c>
      <c r="U43" s="259">
        <v>2</v>
      </c>
      <c r="V43" s="179">
        <f t="shared" si="8"/>
        <v>316.83</v>
      </c>
      <c r="W43" s="193">
        <f t="shared" si="9"/>
        <v>11.73</v>
      </c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</row>
    <row r="44" spans="1:67" ht="14.25">
      <c r="A44" s="161">
        <v>36</v>
      </c>
      <c r="B44" s="198" t="s">
        <v>48</v>
      </c>
      <c r="C44" s="202">
        <v>2706.5</v>
      </c>
      <c r="D44" s="195"/>
      <c r="E44" s="195">
        <v>2706.5</v>
      </c>
      <c r="F44" s="169">
        <v>13934</v>
      </c>
      <c r="G44" s="169">
        <v>14211</v>
      </c>
      <c r="H44" s="169">
        <f t="shared" si="0"/>
        <v>277</v>
      </c>
      <c r="I44" s="169">
        <f t="shared" si="1"/>
        <v>277</v>
      </c>
      <c r="J44" s="203">
        <v>99</v>
      </c>
      <c r="K44" s="179">
        <v>0.03</v>
      </c>
      <c r="L44" s="179">
        <v>329.5</v>
      </c>
      <c r="M44" s="179">
        <f t="shared" si="2"/>
        <v>3036</v>
      </c>
      <c r="N44" s="179">
        <f t="shared" si="3"/>
        <v>9.89</v>
      </c>
      <c r="O44" s="176">
        <f t="shared" si="4"/>
        <v>9.89</v>
      </c>
      <c r="P44" s="176">
        <f t="shared" si="5"/>
        <v>0</v>
      </c>
      <c r="Q44" s="191">
        <f t="shared" si="6"/>
        <v>0.003654</v>
      </c>
      <c r="R44" s="203">
        <v>60</v>
      </c>
      <c r="S44" s="203">
        <v>163.38</v>
      </c>
      <c r="T44" s="192">
        <f t="shared" si="7"/>
        <v>39</v>
      </c>
      <c r="U44" s="259"/>
      <c r="V44" s="179">
        <f t="shared" si="8"/>
        <v>103.73</v>
      </c>
      <c r="W44" s="193">
        <f t="shared" si="9"/>
        <v>2.66</v>
      </c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</row>
    <row r="45" spans="1:67" ht="14.25">
      <c r="A45" s="161">
        <v>37</v>
      </c>
      <c r="B45" s="198" t="s">
        <v>49</v>
      </c>
      <c r="C45" s="202">
        <v>2774.8</v>
      </c>
      <c r="D45" s="175"/>
      <c r="E45" s="175">
        <v>2774.8</v>
      </c>
      <c r="F45" s="169">
        <v>18015</v>
      </c>
      <c r="G45" s="169">
        <v>18240</v>
      </c>
      <c r="H45" s="169">
        <f t="shared" si="0"/>
        <v>225</v>
      </c>
      <c r="I45" s="169">
        <f t="shared" si="1"/>
        <v>225</v>
      </c>
      <c r="J45" s="203">
        <v>120</v>
      </c>
      <c r="K45" s="179">
        <v>0.03</v>
      </c>
      <c r="L45" s="179">
        <v>325.3</v>
      </c>
      <c r="M45" s="179">
        <f t="shared" si="2"/>
        <v>3100.1</v>
      </c>
      <c r="N45" s="179">
        <f t="shared" si="3"/>
        <v>9.76</v>
      </c>
      <c r="O45" s="176">
        <f t="shared" si="4"/>
        <v>9.759</v>
      </c>
      <c r="P45" s="176">
        <f t="shared" si="5"/>
        <v>0</v>
      </c>
      <c r="Q45" s="191">
        <f t="shared" si="6"/>
        <v>0.003517</v>
      </c>
      <c r="R45" s="203">
        <v>101</v>
      </c>
      <c r="S45" s="203">
        <v>218.22</v>
      </c>
      <c r="T45" s="192">
        <f t="shared" si="7"/>
        <v>19</v>
      </c>
      <c r="U45" s="259"/>
      <c r="V45" s="179">
        <f t="shared" si="8"/>
        <v>-2.98</v>
      </c>
      <c r="W45" s="193">
        <f t="shared" si="9"/>
        <v>-0.16</v>
      </c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</row>
    <row r="46" spans="1:67" ht="14.25">
      <c r="A46" s="161">
        <v>38</v>
      </c>
      <c r="B46" s="199" t="s">
        <v>50</v>
      </c>
      <c r="C46" s="202">
        <v>3043.4</v>
      </c>
      <c r="D46" s="175">
        <v>140.1</v>
      </c>
      <c r="E46" s="175">
        <v>3183.5</v>
      </c>
      <c r="F46" s="169">
        <v>25990</v>
      </c>
      <c r="G46" s="169">
        <v>26464</v>
      </c>
      <c r="H46" s="169">
        <f t="shared" si="0"/>
        <v>474</v>
      </c>
      <c r="I46" s="169">
        <f t="shared" si="1"/>
        <v>474</v>
      </c>
      <c r="J46" s="203">
        <v>147</v>
      </c>
      <c r="K46" s="179">
        <v>0.03</v>
      </c>
      <c r="L46" s="179">
        <v>244.4</v>
      </c>
      <c r="M46" s="179">
        <f t="shared" si="2"/>
        <v>3427.9</v>
      </c>
      <c r="N46" s="179">
        <f t="shared" si="3"/>
        <v>7.33</v>
      </c>
      <c r="O46" s="176">
        <f t="shared" si="4"/>
        <v>7.006</v>
      </c>
      <c r="P46" s="176">
        <f t="shared" si="5"/>
        <v>0.323</v>
      </c>
      <c r="Q46" s="191">
        <f t="shared" si="6"/>
        <v>0.002302</v>
      </c>
      <c r="R46" s="203">
        <v>84</v>
      </c>
      <c r="S46" s="203">
        <v>167.63</v>
      </c>
      <c r="T46" s="192">
        <f t="shared" si="7"/>
        <v>63</v>
      </c>
      <c r="U46" s="259">
        <v>1.325</v>
      </c>
      <c r="V46" s="179">
        <f t="shared" si="8"/>
        <v>297.72</v>
      </c>
      <c r="W46" s="193">
        <f t="shared" si="9"/>
        <v>4.73</v>
      </c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</row>
    <row r="47" spans="1:67" ht="14.25">
      <c r="A47" s="171">
        <v>39</v>
      </c>
      <c r="B47" s="199" t="s">
        <v>51</v>
      </c>
      <c r="C47" s="202">
        <v>3027.8</v>
      </c>
      <c r="D47" s="195">
        <v>142.6</v>
      </c>
      <c r="E47" s="195">
        <v>3170.4</v>
      </c>
      <c r="F47" s="169">
        <v>32174</v>
      </c>
      <c r="G47" s="169">
        <v>32564</v>
      </c>
      <c r="H47" s="169">
        <f t="shared" si="0"/>
        <v>390</v>
      </c>
      <c r="I47" s="169">
        <f t="shared" si="1"/>
        <v>390</v>
      </c>
      <c r="J47" s="203">
        <v>115</v>
      </c>
      <c r="K47" s="179">
        <v>0.03</v>
      </c>
      <c r="L47" s="179">
        <v>232.5</v>
      </c>
      <c r="M47" s="179">
        <f t="shared" si="2"/>
        <v>3402.9</v>
      </c>
      <c r="N47" s="179">
        <f t="shared" si="3"/>
        <v>6.98</v>
      </c>
      <c r="O47" s="176">
        <f t="shared" si="4"/>
        <v>6.667</v>
      </c>
      <c r="P47" s="176">
        <f t="shared" si="5"/>
        <v>0.314</v>
      </c>
      <c r="Q47" s="191">
        <f t="shared" si="6"/>
        <v>0.002202</v>
      </c>
      <c r="R47" s="203">
        <v>95</v>
      </c>
      <c r="S47" s="203">
        <v>243.62</v>
      </c>
      <c r="T47" s="192">
        <f t="shared" si="7"/>
        <v>20</v>
      </c>
      <c r="U47" s="259">
        <v>1.404</v>
      </c>
      <c r="V47" s="179">
        <f t="shared" si="8"/>
        <v>138</v>
      </c>
      <c r="W47" s="193">
        <f t="shared" si="9"/>
        <v>6.9</v>
      </c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</row>
    <row r="48" spans="1:67" ht="14.25">
      <c r="A48" s="171">
        <v>40</v>
      </c>
      <c r="B48" s="198" t="s">
        <v>52</v>
      </c>
      <c r="C48" s="202">
        <v>2506.7</v>
      </c>
      <c r="D48" s="175">
        <v>232.5</v>
      </c>
      <c r="E48" s="175">
        <v>2739.2</v>
      </c>
      <c r="F48" s="169">
        <v>26657</v>
      </c>
      <c r="G48" s="169">
        <v>27175</v>
      </c>
      <c r="H48" s="169">
        <f t="shared" si="0"/>
        <v>518</v>
      </c>
      <c r="I48" s="169">
        <f t="shared" si="1"/>
        <v>518</v>
      </c>
      <c r="J48" s="203">
        <v>106</v>
      </c>
      <c r="K48" s="179">
        <v>0.03</v>
      </c>
      <c r="L48" s="179">
        <v>197.5</v>
      </c>
      <c r="M48" s="179">
        <f t="shared" si="2"/>
        <v>2936.7</v>
      </c>
      <c r="N48" s="179">
        <f t="shared" si="3"/>
        <v>5.93</v>
      </c>
      <c r="O48" s="176">
        <f t="shared" si="4"/>
        <v>5.427</v>
      </c>
      <c r="P48" s="176">
        <f t="shared" si="5"/>
        <v>0.503</v>
      </c>
      <c r="Q48" s="191">
        <f t="shared" si="6"/>
        <v>0.002165</v>
      </c>
      <c r="R48" s="203">
        <v>73</v>
      </c>
      <c r="S48" s="203">
        <v>132.13</v>
      </c>
      <c r="T48" s="192">
        <f t="shared" si="7"/>
        <v>33</v>
      </c>
      <c r="U48" s="333">
        <v>3.99</v>
      </c>
      <c r="V48" s="179">
        <f t="shared" si="8"/>
        <v>375.95</v>
      </c>
      <c r="W48" s="193">
        <f t="shared" si="9"/>
        <v>11.39</v>
      </c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</row>
    <row r="49" spans="1:67" ht="14.25">
      <c r="A49" s="161">
        <v>41</v>
      </c>
      <c r="B49" s="198" t="s">
        <v>53</v>
      </c>
      <c r="C49" s="202">
        <v>3401.1</v>
      </c>
      <c r="D49" s="175">
        <v>57.5</v>
      </c>
      <c r="E49" s="175">
        <v>3458.6</v>
      </c>
      <c r="F49" s="169">
        <v>30179</v>
      </c>
      <c r="G49" s="169">
        <v>30971</v>
      </c>
      <c r="H49" s="169">
        <f t="shared" si="0"/>
        <v>792</v>
      </c>
      <c r="I49" s="169">
        <f t="shared" si="1"/>
        <v>792</v>
      </c>
      <c r="J49" s="203">
        <v>138</v>
      </c>
      <c r="K49" s="179">
        <v>0.03</v>
      </c>
      <c r="L49" s="179">
        <v>309.4</v>
      </c>
      <c r="M49" s="179">
        <f t="shared" si="2"/>
        <v>3768</v>
      </c>
      <c r="N49" s="179">
        <f t="shared" si="3"/>
        <v>9.28</v>
      </c>
      <c r="O49" s="176">
        <f t="shared" si="4"/>
        <v>9.125</v>
      </c>
      <c r="P49" s="176">
        <f t="shared" si="5"/>
        <v>0.154</v>
      </c>
      <c r="Q49" s="191">
        <f t="shared" si="6"/>
        <v>0.002683</v>
      </c>
      <c r="R49" s="203">
        <v>95</v>
      </c>
      <c r="S49" s="203">
        <v>207.18</v>
      </c>
      <c r="T49" s="192">
        <f t="shared" si="7"/>
        <v>43</v>
      </c>
      <c r="U49" s="259"/>
      <c r="V49" s="179">
        <f t="shared" si="8"/>
        <v>575.54</v>
      </c>
      <c r="W49" s="193">
        <f t="shared" si="9"/>
        <v>13.38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</row>
    <row r="50" spans="1:67" ht="14.25">
      <c r="A50" s="161">
        <v>42</v>
      </c>
      <c r="B50" s="198" t="s">
        <v>54</v>
      </c>
      <c r="C50" s="202">
        <v>3898.5</v>
      </c>
      <c r="D50" s="175"/>
      <c r="E50" s="175">
        <v>3898.5</v>
      </c>
      <c r="F50" s="169">
        <v>17685</v>
      </c>
      <c r="G50" s="169">
        <v>17987</v>
      </c>
      <c r="H50" s="169">
        <f t="shared" si="0"/>
        <v>302</v>
      </c>
      <c r="I50" s="169">
        <f>G50-F50</f>
        <v>302</v>
      </c>
      <c r="J50" s="203">
        <v>122</v>
      </c>
      <c r="K50" s="179">
        <v>0.03</v>
      </c>
      <c r="L50" s="179">
        <v>689.1</v>
      </c>
      <c r="M50" s="179">
        <f t="shared" si="2"/>
        <v>4587.6</v>
      </c>
      <c r="N50" s="179">
        <f t="shared" si="3"/>
        <v>20.67</v>
      </c>
      <c r="O50" s="176">
        <f t="shared" si="4"/>
        <v>20.67</v>
      </c>
      <c r="P50" s="176">
        <f t="shared" si="5"/>
        <v>0</v>
      </c>
      <c r="Q50" s="191">
        <f t="shared" si="6"/>
        <v>0.005302</v>
      </c>
      <c r="R50" s="203">
        <v>97</v>
      </c>
      <c r="S50" s="203">
        <v>227.49</v>
      </c>
      <c r="T50" s="192">
        <f t="shared" si="7"/>
        <v>25</v>
      </c>
      <c r="U50" s="259"/>
      <c r="V50" s="179">
        <f t="shared" si="8"/>
        <v>53.84</v>
      </c>
      <c r="W50" s="193">
        <f t="shared" si="9"/>
        <v>2.15</v>
      </c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</row>
    <row r="51" spans="1:67" ht="14.25">
      <c r="A51" s="161">
        <v>43</v>
      </c>
      <c r="B51" s="170" t="s">
        <v>55</v>
      </c>
      <c r="C51" s="202">
        <v>3910.3</v>
      </c>
      <c r="D51" s="175"/>
      <c r="E51" s="175">
        <v>3910.3</v>
      </c>
      <c r="F51" s="169">
        <v>30353</v>
      </c>
      <c r="G51" s="169">
        <v>30889</v>
      </c>
      <c r="H51" s="169">
        <f t="shared" si="0"/>
        <v>536</v>
      </c>
      <c r="I51" s="169">
        <f t="shared" si="1"/>
        <v>536</v>
      </c>
      <c r="J51" s="203">
        <v>133</v>
      </c>
      <c r="K51" s="179">
        <v>0.03</v>
      </c>
      <c r="L51" s="179">
        <v>689.1</v>
      </c>
      <c r="M51" s="179">
        <f t="shared" si="2"/>
        <v>4599.4</v>
      </c>
      <c r="N51" s="179">
        <f t="shared" si="3"/>
        <v>20.67</v>
      </c>
      <c r="O51" s="176">
        <f t="shared" si="4"/>
        <v>20.67</v>
      </c>
      <c r="P51" s="176">
        <f t="shared" si="5"/>
        <v>0</v>
      </c>
      <c r="Q51" s="191">
        <f t="shared" si="6"/>
        <v>0.005286</v>
      </c>
      <c r="R51" s="203">
        <v>69</v>
      </c>
      <c r="S51" s="203">
        <v>171.26</v>
      </c>
      <c r="T51" s="192">
        <f t="shared" si="7"/>
        <v>64</v>
      </c>
      <c r="U51" s="259"/>
      <c r="V51" s="179">
        <f t="shared" si="8"/>
        <v>344.07</v>
      </c>
      <c r="W51" s="193">
        <f t="shared" si="9"/>
        <v>5.38</v>
      </c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</row>
    <row r="52" spans="1:67" ht="14.25">
      <c r="A52" s="161">
        <v>44</v>
      </c>
      <c r="B52" s="170" t="s">
        <v>56</v>
      </c>
      <c r="C52" s="202">
        <v>6498.9</v>
      </c>
      <c r="D52" s="175"/>
      <c r="E52" s="175">
        <v>6498.9</v>
      </c>
      <c r="F52" s="169">
        <v>45049</v>
      </c>
      <c r="G52" s="169">
        <v>46132</v>
      </c>
      <c r="H52" s="169">
        <f t="shared" si="0"/>
        <v>1083</v>
      </c>
      <c r="I52" s="169">
        <f t="shared" si="1"/>
        <v>1083</v>
      </c>
      <c r="J52" s="203">
        <v>241</v>
      </c>
      <c r="K52" s="179">
        <v>0.03</v>
      </c>
      <c r="L52" s="179">
        <v>1176.3</v>
      </c>
      <c r="M52" s="179">
        <f t="shared" si="2"/>
        <v>7675.2</v>
      </c>
      <c r="N52" s="179">
        <f t="shared" si="3"/>
        <v>35.29</v>
      </c>
      <c r="O52" s="176">
        <f t="shared" si="4"/>
        <v>35.289</v>
      </c>
      <c r="P52" s="176">
        <f t="shared" si="5"/>
        <v>0</v>
      </c>
      <c r="Q52" s="191">
        <f t="shared" si="6"/>
        <v>0.00543</v>
      </c>
      <c r="R52" s="203">
        <v>180</v>
      </c>
      <c r="S52" s="203">
        <v>506.11</v>
      </c>
      <c r="T52" s="192">
        <f t="shared" si="7"/>
        <v>61</v>
      </c>
      <c r="U52" s="259"/>
      <c r="V52" s="179">
        <f t="shared" si="8"/>
        <v>541.6</v>
      </c>
      <c r="W52" s="193">
        <f t="shared" si="9"/>
        <v>8.88</v>
      </c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</row>
    <row r="53" spans="1:67" ht="14.25">
      <c r="A53" s="161">
        <v>45</v>
      </c>
      <c r="B53" s="170" t="s">
        <v>57</v>
      </c>
      <c r="C53" s="202">
        <v>6806.9</v>
      </c>
      <c r="D53" s="175"/>
      <c r="E53" s="175">
        <v>6806.9</v>
      </c>
      <c r="F53" s="169">
        <v>30311</v>
      </c>
      <c r="G53" s="169">
        <v>31006</v>
      </c>
      <c r="H53" s="169">
        <f t="shared" si="0"/>
        <v>695</v>
      </c>
      <c r="I53" s="169">
        <f>G53-F53</f>
        <v>695</v>
      </c>
      <c r="J53" s="203">
        <v>197</v>
      </c>
      <c r="K53" s="179">
        <v>0.03</v>
      </c>
      <c r="L53" s="179">
        <v>1309.8</v>
      </c>
      <c r="M53" s="179">
        <f>E53+L53</f>
        <v>8116.7</v>
      </c>
      <c r="N53" s="179">
        <f t="shared" si="3"/>
        <v>39.29</v>
      </c>
      <c r="O53" s="176">
        <f t="shared" si="4"/>
        <v>39.289</v>
      </c>
      <c r="P53" s="176">
        <f t="shared" si="5"/>
        <v>0</v>
      </c>
      <c r="Q53" s="191">
        <f t="shared" si="6"/>
        <v>0.005772</v>
      </c>
      <c r="R53" s="203">
        <v>153</v>
      </c>
      <c r="S53" s="203">
        <v>280.28</v>
      </c>
      <c r="T53" s="192">
        <f t="shared" si="7"/>
        <v>44</v>
      </c>
      <c r="U53" s="259"/>
      <c r="V53" s="179">
        <f t="shared" si="8"/>
        <v>375.43</v>
      </c>
      <c r="W53" s="193">
        <f t="shared" si="9"/>
        <v>8.53</v>
      </c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</row>
    <row r="54" spans="1:67" ht="14.25">
      <c r="A54" s="161"/>
      <c r="B54" s="170"/>
      <c r="C54" s="161"/>
      <c r="D54" s="170"/>
      <c r="E54" s="175"/>
      <c r="F54" s="169"/>
      <c r="G54" s="169"/>
      <c r="H54" s="169"/>
      <c r="I54" s="169"/>
      <c r="J54" s="257"/>
      <c r="K54" s="179"/>
      <c r="L54" s="179"/>
      <c r="M54" s="179"/>
      <c r="N54" s="179"/>
      <c r="O54" s="176"/>
      <c r="P54" s="176"/>
      <c r="Q54" s="191"/>
      <c r="R54" s="257"/>
      <c r="S54" s="177"/>
      <c r="T54" s="192"/>
      <c r="U54" s="257"/>
      <c r="V54" s="179"/>
      <c r="W54" s="193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</row>
    <row r="55" spans="1:67" ht="14.25">
      <c r="A55" s="161"/>
      <c r="B55" s="170"/>
      <c r="C55" s="161"/>
      <c r="D55" s="170"/>
      <c r="E55" s="175"/>
      <c r="F55" s="169"/>
      <c r="G55" s="169"/>
      <c r="H55" s="169"/>
      <c r="I55" s="169"/>
      <c r="J55" s="257"/>
      <c r="K55" s="179"/>
      <c r="L55" s="179"/>
      <c r="M55" s="179"/>
      <c r="N55" s="179"/>
      <c r="O55" s="176"/>
      <c r="P55" s="176"/>
      <c r="Q55" s="191"/>
      <c r="R55" s="257"/>
      <c r="S55" s="177"/>
      <c r="T55" s="192"/>
      <c r="U55" s="257"/>
      <c r="V55" s="179"/>
      <c r="W55" s="193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</row>
    <row r="56" spans="1:67" ht="15">
      <c r="A56" s="172"/>
      <c r="B56" s="173" t="s">
        <v>58</v>
      </c>
      <c r="C56" s="174">
        <f>SUM(C9:C55)</f>
        <v>166683.1</v>
      </c>
      <c r="D56" s="174">
        <f>SUM(D9:D53)</f>
        <v>3310.7</v>
      </c>
      <c r="E56" s="174">
        <f>SUM(E9:E53)</f>
        <v>169993.8</v>
      </c>
      <c r="F56" s="184">
        <f>SUM(F9:F55)</f>
        <v>1362497</v>
      </c>
      <c r="G56" s="184">
        <f>SUM(G9:G55)</f>
        <v>1393474</v>
      </c>
      <c r="H56" s="184">
        <f>SUM(H9:H55)</f>
        <v>30977</v>
      </c>
      <c r="I56" s="184">
        <f aca="true" t="shared" si="10" ref="I56:Q56">SUM(I9:I55)</f>
        <v>30135.6</v>
      </c>
      <c r="J56" s="258">
        <f>SUM(J9:J53)</f>
        <v>6600</v>
      </c>
      <c r="K56" s="184">
        <f t="shared" si="10"/>
        <v>1.4</v>
      </c>
      <c r="L56" s="184">
        <f t="shared" si="10"/>
        <v>18562.4</v>
      </c>
      <c r="M56" s="184">
        <f>SUM(M9:M55)</f>
        <v>188556.2</v>
      </c>
      <c r="N56" s="265">
        <f>SUM(N9:N55)</f>
        <v>778.03</v>
      </c>
      <c r="O56" s="200">
        <f t="shared" si="10"/>
        <v>769.297</v>
      </c>
      <c r="P56" s="200">
        <f t="shared" si="10"/>
        <v>8.737</v>
      </c>
      <c r="Q56" s="200">
        <f t="shared" si="10"/>
        <v>0.207</v>
      </c>
      <c r="R56" s="258">
        <f>SUM(R9:R53)</f>
        <v>4457</v>
      </c>
      <c r="S56" s="201">
        <f>SUM(S9:S53)</f>
        <v>11016.26</v>
      </c>
      <c r="T56" s="192">
        <f>SUM(T9:T53)</f>
        <v>2143</v>
      </c>
      <c r="U56" s="166">
        <f>SUM(U9:U53)</f>
        <v>390.257</v>
      </c>
      <c r="V56" s="192">
        <f>SUM(V9:V53)</f>
        <v>17951.11</v>
      </c>
      <c r="W56" s="193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</row>
    <row r="57" spans="1:67" ht="15">
      <c r="A57" s="172"/>
      <c r="B57" s="173"/>
      <c r="C57" s="172"/>
      <c r="D57" s="173"/>
      <c r="E57" s="175"/>
      <c r="F57" s="169"/>
      <c r="G57" s="169"/>
      <c r="H57" s="169"/>
      <c r="I57" s="169"/>
      <c r="J57" s="257"/>
      <c r="K57" s="179"/>
      <c r="L57" s="179"/>
      <c r="M57" s="179"/>
      <c r="N57" s="179"/>
      <c r="O57" s="176"/>
      <c r="P57" s="176"/>
      <c r="Q57" s="191"/>
      <c r="R57" s="257"/>
      <c r="S57" s="177"/>
      <c r="T57" s="192"/>
      <c r="U57" s="257"/>
      <c r="V57" s="179"/>
      <c r="W57" s="193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</row>
    <row r="58" spans="1:67" ht="14.25">
      <c r="A58" s="161">
        <v>46</v>
      </c>
      <c r="B58" s="170" t="s">
        <v>41</v>
      </c>
      <c r="C58" s="168">
        <v>10025</v>
      </c>
      <c r="D58" s="161">
        <v>0</v>
      </c>
      <c r="E58" s="175">
        <v>10025</v>
      </c>
      <c r="F58" s="169">
        <v>18746</v>
      </c>
      <c r="G58" s="169">
        <v>19072</v>
      </c>
      <c r="H58" s="169">
        <f>G58-F58+G59-F59</f>
        <v>1384</v>
      </c>
      <c r="I58" s="169">
        <f>G58-F58+G59-F59</f>
        <v>1384</v>
      </c>
      <c r="J58" s="259">
        <v>358</v>
      </c>
      <c r="K58" s="179">
        <v>0.03</v>
      </c>
      <c r="L58" s="179">
        <v>1819.6</v>
      </c>
      <c r="M58" s="179">
        <f t="shared" si="2"/>
        <v>11844.6</v>
      </c>
      <c r="N58" s="179">
        <f>K58*L58</f>
        <v>54.59</v>
      </c>
      <c r="O58" s="176">
        <f t="shared" si="4"/>
        <v>54.586</v>
      </c>
      <c r="P58" s="176">
        <f t="shared" si="5"/>
        <v>0</v>
      </c>
      <c r="Q58" s="191">
        <f t="shared" si="6"/>
        <v>0.005445</v>
      </c>
      <c r="R58" s="259">
        <v>247</v>
      </c>
      <c r="S58" s="197">
        <v>587.53</v>
      </c>
      <c r="T58" s="192">
        <f t="shared" si="7"/>
        <v>111</v>
      </c>
      <c r="U58" s="259"/>
      <c r="V58" s="179">
        <f t="shared" si="8"/>
        <v>741.88</v>
      </c>
      <c r="W58" s="193">
        <f>V58/T58</f>
        <v>6.68</v>
      </c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</row>
    <row r="59" spans="1:67" ht="14.25">
      <c r="A59" s="161"/>
      <c r="B59" s="170"/>
      <c r="C59" s="161"/>
      <c r="D59" s="170"/>
      <c r="E59" s="175"/>
      <c r="F59" s="169">
        <v>54634</v>
      </c>
      <c r="G59" s="169">
        <v>55692</v>
      </c>
      <c r="H59" s="169"/>
      <c r="I59" s="169"/>
      <c r="J59" s="257"/>
      <c r="K59" s="179"/>
      <c r="L59" s="179"/>
      <c r="M59" s="179"/>
      <c r="N59" s="179"/>
      <c r="O59" s="176"/>
      <c r="P59" s="176"/>
      <c r="Q59" s="191"/>
      <c r="R59" s="257"/>
      <c r="S59" s="177"/>
      <c r="T59" s="192"/>
      <c r="U59" s="257"/>
      <c r="V59" s="179"/>
      <c r="W59" s="193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</row>
    <row r="60" spans="1:67" ht="15">
      <c r="A60" s="208"/>
      <c r="B60" s="209" t="s">
        <v>75</v>
      </c>
      <c r="C60" s="210">
        <f aca="true" t="shared" si="11" ref="C60:H60">SUM(C56:C58)</f>
        <v>176708.1</v>
      </c>
      <c r="D60" s="211">
        <f t="shared" si="11"/>
        <v>3310.7</v>
      </c>
      <c r="E60" s="210">
        <f t="shared" si="11"/>
        <v>180018.8</v>
      </c>
      <c r="F60" s="212">
        <f>SUM(F56:F58)</f>
        <v>1381243</v>
      </c>
      <c r="G60" s="212">
        <f t="shared" si="11"/>
        <v>1412546</v>
      </c>
      <c r="H60" s="212">
        <f t="shared" si="11"/>
        <v>32361</v>
      </c>
      <c r="I60" s="212">
        <f aca="true" t="shared" si="12" ref="I60:Q60">SUM(I56:I58)</f>
        <v>31519.6</v>
      </c>
      <c r="J60" s="258">
        <f>SUM(J56:J58)</f>
        <v>6958</v>
      </c>
      <c r="K60" s="212">
        <f t="shared" si="12"/>
        <v>1.4</v>
      </c>
      <c r="L60" s="212">
        <f t="shared" si="12"/>
        <v>20382</v>
      </c>
      <c r="M60" s="212">
        <f t="shared" si="12"/>
        <v>200400.8</v>
      </c>
      <c r="N60" s="212">
        <f t="shared" si="12"/>
        <v>832.6</v>
      </c>
      <c r="O60" s="213">
        <f t="shared" si="12"/>
        <v>823.883</v>
      </c>
      <c r="P60" s="213">
        <f t="shared" si="12"/>
        <v>8.737</v>
      </c>
      <c r="Q60" s="213">
        <f t="shared" si="12"/>
        <v>0.212</v>
      </c>
      <c r="R60" s="258">
        <f>SUM(R56:R58)</f>
        <v>4704</v>
      </c>
      <c r="S60" s="214">
        <f>SUM(S56:S58)</f>
        <v>11603.79</v>
      </c>
      <c r="T60" s="207">
        <f t="shared" si="7"/>
        <v>2254</v>
      </c>
      <c r="U60" s="334">
        <f>SUM(U56:U58)</f>
        <v>390.257</v>
      </c>
      <c r="V60" s="215">
        <f>V56+V58</f>
        <v>18692.99</v>
      </c>
      <c r="W60" s="216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</row>
    <row r="61" spans="5:67" ht="12.75">
      <c r="E61" s="185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V61" s="180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</row>
    <row r="62" spans="1:67" ht="12.75">
      <c r="A62" s="159" t="s">
        <v>97</v>
      </c>
      <c r="B62" s="159"/>
      <c r="C62" s="159"/>
      <c r="D62" s="159"/>
      <c r="E62" s="159"/>
      <c r="F62" s="159"/>
      <c r="G62" s="159"/>
      <c r="H62" s="159"/>
      <c r="I62" s="178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</row>
    <row r="63" spans="1:67" ht="24" customHeight="1">
      <c r="A63" s="293" t="s">
        <v>125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160"/>
      <c r="U63" s="335"/>
      <c r="V63" s="160"/>
      <c r="W63" s="181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</row>
    <row r="64" spans="1:67" ht="15">
      <c r="A64" s="217"/>
      <c r="B64" s="217"/>
      <c r="C64" s="217"/>
      <c r="D64" s="219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</row>
    <row r="65" spans="1:67" ht="15">
      <c r="A65" s="315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218"/>
      <c r="O65" s="218"/>
      <c r="P65" s="218"/>
      <c r="Q65" s="218"/>
      <c r="R65" s="218"/>
      <c r="S65" s="218"/>
      <c r="T65" s="218"/>
      <c r="U65" s="336"/>
      <c r="V65" s="206"/>
      <c r="W65" s="256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</row>
    <row r="66" spans="1:67" ht="15">
      <c r="A66" s="217" t="s">
        <v>128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</row>
    <row r="67" spans="1:67" ht="15">
      <c r="A67" s="217" t="s">
        <v>131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</row>
    <row r="68" spans="1:67" ht="15">
      <c r="A68" s="217" t="s">
        <v>132</v>
      </c>
      <c r="B68" s="217"/>
      <c r="C68" s="217"/>
      <c r="D68" s="217"/>
      <c r="E68" s="217"/>
      <c r="F68" s="217"/>
      <c r="G68" s="217"/>
      <c r="H68" s="217"/>
      <c r="I68" s="217"/>
      <c r="J68" s="219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</row>
    <row r="69" spans="1:67" ht="15">
      <c r="A69" s="217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</row>
    <row r="70" spans="4:67" ht="15.75">
      <c r="D70" s="217"/>
      <c r="E70" s="262"/>
      <c r="F70" s="263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</row>
    <row r="71" spans="5:67" ht="12.75">
      <c r="E71" s="261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</row>
    <row r="72" spans="24:67" ht="12.75"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</row>
    <row r="73" spans="24:67" ht="12.75"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</row>
    <row r="74" spans="24:67" ht="12.75"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</row>
    <row r="75" spans="24:67" ht="12.75"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</row>
    <row r="76" spans="24:67" ht="12.75"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</row>
    <row r="77" spans="24:67" ht="12.75"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</row>
    <row r="78" spans="24:67" ht="12.75"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</row>
    <row r="79" spans="24:67" ht="12.75"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</row>
    <row r="80" spans="24:67" ht="12.75"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</row>
    <row r="81" spans="24:67" ht="12.75"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</row>
    <row r="82" spans="24:67" ht="12.75"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</row>
    <row r="83" spans="24:67" ht="12.75"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</row>
    <row r="84" spans="24:67" ht="12.75"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</row>
    <row r="85" spans="24:67" ht="12.75"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</row>
    <row r="86" spans="24:67" ht="12.75"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</row>
    <row r="87" spans="24:67" ht="12.75"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</row>
    <row r="88" spans="24:67" ht="12.75"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</row>
    <row r="89" spans="24:67" ht="12.75"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</row>
    <row r="90" spans="24:67" ht="12.75"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</row>
    <row r="91" spans="24:67" ht="12.75"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</row>
    <row r="92" spans="24:67" ht="12.75"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</row>
    <row r="93" spans="24:67" ht="12.75"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</row>
    <row r="94" spans="24:67" ht="12.75"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</row>
    <row r="95" spans="24:67" ht="12.75"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</row>
    <row r="96" spans="24:67" ht="12.75"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</row>
    <row r="97" spans="24:67" ht="12.75"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</row>
    <row r="98" spans="24:67" ht="12.75"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</row>
    <row r="99" spans="24:67" ht="12.75"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</row>
    <row r="100" spans="24:67" ht="12.75"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</row>
    <row r="101" spans="24:67" ht="12.75"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</row>
    <row r="102" spans="24:67" ht="12.75"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</row>
    <row r="103" spans="24:67" ht="12.75"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</row>
    <row r="104" spans="24:67" ht="12.75"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</row>
    <row r="105" spans="24:67" ht="12.75"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</row>
    <row r="106" spans="24:67" ht="12.75"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</row>
    <row r="107" spans="24:67" ht="12.75"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</row>
    <row r="108" spans="24:67" ht="12.75"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</row>
    <row r="109" spans="24:67" ht="12.75"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</row>
    <row r="110" spans="24:67" ht="12.75"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</row>
    <row r="111" spans="24:67" ht="12.75"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</row>
    <row r="112" spans="24:67" ht="12.75"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</row>
    <row r="113" spans="24:67" ht="12.75"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</row>
    <row r="114" spans="24:67" ht="12.75"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</row>
    <row r="115" spans="24:67" ht="12.75"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</row>
    <row r="116" spans="24:67" ht="12.75"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</row>
    <row r="117" spans="24:67" ht="12.75"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</row>
    <row r="118" spans="24:67" ht="12.75"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</row>
    <row r="119" spans="24:67" ht="12.75"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</row>
    <row r="120" spans="24:67" ht="12.75"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</row>
    <row r="121" spans="24:67" ht="12.75"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</row>
    <row r="122" spans="24:67" ht="12.75"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</row>
    <row r="123" spans="24:67" ht="12.75"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</row>
    <row r="124" spans="24:67" ht="12.75"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</row>
    <row r="125" spans="24:67" ht="12.75"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</row>
    <row r="126" spans="24:67" ht="12.75"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</row>
    <row r="127" spans="24:67" ht="12.75"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</row>
    <row r="128" spans="24:67" ht="12.75"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</row>
    <row r="129" spans="24:67" ht="12.75"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</row>
    <row r="130" spans="24:67" ht="12.75"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</row>
    <row r="131" spans="24:67" ht="12.75"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</row>
    <row r="132" spans="24:67" ht="12.75"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</row>
    <row r="133" spans="24:67" ht="12.75"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</row>
    <row r="134" spans="24:67" ht="12.75"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</row>
    <row r="135" spans="24:67" ht="12.75"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</row>
    <row r="136" spans="24:67" ht="12.75"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</row>
    <row r="137" spans="24:67" ht="12.75"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</row>
    <row r="138" spans="24:67" ht="12.75"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</row>
    <row r="139" spans="24:67" ht="12.75"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</row>
    <row r="140" spans="24:67" ht="12.75"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</row>
    <row r="141" spans="24:67" ht="12.75"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</row>
    <row r="142" spans="24:67" ht="12.75"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</row>
    <row r="143" spans="24:67" ht="12.75"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</row>
    <row r="144" spans="24:67" ht="12.75"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</row>
    <row r="145" spans="24:67" ht="12.75"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</row>
    <row r="146" spans="24:67" ht="12.75"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</row>
    <row r="147" spans="24:67" ht="12.75"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</row>
    <row r="148" spans="24:67" ht="12.75"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</row>
    <row r="149" spans="24:67" ht="12.75"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</row>
    <row r="150" spans="24:67" ht="12.75"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</row>
    <row r="151" spans="24:67" ht="12.75"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</row>
    <row r="152" spans="24:67" ht="12.75"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</row>
    <row r="153" spans="24:67" ht="12.75"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</row>
    <row r="154" spans="24:67" ht="12.75"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</row>
    <row r="155" spans="24:67" ht="12.75"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</row>
    <row r="156" spans="24:67" ht="12.75"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</row>
    <row r="157" spans="24:67" ht="12.75"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</row>
    <row r="158" spans="24:67" ht="12.75"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</row>
    <row r="159" spans="24:67" ht="12.75"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</row>
    <row r="160" spans="24:67" ht="12.75"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</row>
    <row r="161" spans="24:67" ht="12.75"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</row>
    <row r="162" spans="24:67" ht="12.75"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</row>
    <row r="163" spans="24:67" ht="12.75"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</row>
    <row r="164" spans="24:67" ht="12.75"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</row>
    <row r="165" spans="24:67" ht="12.75"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</row>
    <row r="166" spans="24:67" ht="12.75"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</row>
    <row r="167" spans="24:67" ht="12.75"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</row>
    <row r="168" spans="24:67" ht="12.75"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</row>
    <row r="169" spans="24:67" ht="12.75"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</row>
    <row r="170" spans="24:67" ht="12.75"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</row>
    <row r="171" spans="24:67" ht="12.75"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</row>
    <row r="172" spans="24:67" ht="12.75"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</row>
    <row r="173" spans="24:67" ht="12.75"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</row>
    <row r="174" spans="24:67" ht="12.75"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</row>
    <row r="175" spans="24:67" ht="12.75"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</row>
    <row r="176" spans="24:67" ht="12.75"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</row>
    <row r="177" spans="24:67" ht="12.75"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</row>
    <row r="178" spans="24:67" ht="12.75"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</row>
    <row r="179" spans="24:67" ht="12.75"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</row>
    <row r="180" spans="24:67" ht="12.75"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</row>
    <row r="181" spans="24:67" ht="12.75"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</row>
    <row r="182" spans="24:67" ht="12.75"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</row>
    <row r="183" spans="24:67" ht="12.75"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</row>
    <row r="184" spans="24:67" ht="12.75"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</row>
    <row r="185" spans="24:67" ht="12.75"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</row>
    <row r="186" spans="24:67" ht="12.75"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</row>
    <row r="187" spans="24:67" ht="12.75"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</row>
    <row r="188" spans="24:67" ht="12.75"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</row>
    <row r="189" spans="24:67" ht="12.75"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</row>
    <row r="190" spans="24:67" ht="12.75"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</row>
    <row r="191" spans="24:67" ht="12.75"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</row>
    <row r="192" spans="24:67" ht="12.75"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</row>
    <row r="193" spans="24:67" ht="12.75"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</row>
    <row r="194" spans="24:67" ht="12.75"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</row>
    <row r="195" spans="24:67" ht="12.75"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</row>
    <row r="196" spans="24:67" ht="12.75"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</row>
    <row r="197" spans="24:67" ht="12.75"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</row>
    <row r="198" spans="24:67" ht="12.75"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</row>
    <row r="199" spans="24:67" ht="12.75"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</row>
    <row r="200" spans="24:67" ht="12.75"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</row>
    <row r="201" spans="24:67" ht="12.75"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</row>
    <row r="202" spans="24:67" ht="12.75"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</row>
    <row r="203" spans="24:67" ht="12.75"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</row>
    <row r="204" spans="24:67" ht="12.75"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</row>
    <row r="205" spans="24:67" ht="12.75"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</row>
    <row r="206" spans="24:67" ht="12.75"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</row>
    <row r="207" spans="24:67" ht="12.75"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</row>
    <row r="208" spans="24:67" ht="12.75"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</row>
    <row r="209" spans="24:67" ht="12.75"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</row>
    <row r="210" spans="24:67" ht="12.75"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</row>
    <row r="211" spans="24:67" ht="12.75"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</row>
    <row r="212" spans="24:67" ht="12.75"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</row>
    <row r="213" spans="24:67" ht="12.75"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</row>
    <row r="214" spans="24:67" ht="12.75"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</row>
    <row r="215" spans="24:67" ht="12.75"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</row>
    <row r="216" spans="24:67" ht="12.75"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</row>
    <row r="217" spans="24:67" ht="12.75"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</row>
    <row r="218" spans="24:67" ht="12.75"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</row>
    <row r="219" spans="24:67" ht="12.75"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</row>
    <row r="220" spans="24:67" ht="12.75"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</row>
    <row r="221" spans="24:67" ht="12.75"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</row>
    <row r="222" spans="24:67" ht="12.75"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</row>
    <row r="223" spans="24:67" ht="12.75"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</row>
    <row r="224" spans="24:67" ht="12.75"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</row>
    <row r="225" spans="24:67" ht="12.75"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</row>
    <row r="226" spans="24:67" ht="12.75"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</row>
  </sheetData>
  <sheetProtection/>
  <mergeCells count="25">
    <mergeCell ref="A65:M65"/>
    <mergeCell ref="N6:N7"/>
    <mergeCell ref="J6:J7"/>
    <mergeCell ref="V6:V7"/>
    <mergeCell ref="O6:O7"/>
    <mergeCell ref="U6:U7"/>
    <mergeCell ref="S6:S7"/>
    <mergeCell ref="A2:W2"/>
    <mergeCell ref="A3:W3"/>
    <mergeCell ref="F5:W5"/>
    <mergeCell ref="M6:M7"/>
    <mergeCell ref="W6:W7"/>
    <mergeCell ref="D5:D7"/>
    <mergeCell ref="L6:L7"/>
    <mergeCell ref="K6:K7"/>
    <mergeCell ref="A63:S63"/>
    <mergeCell ref="Q6:Q7"/>
    <mergeCell ref="A4:C4"/>
    <mergeCell ref="F6:I6"/>
    <mergeCell ref="R6:R7"/>
    <mergeCell ref="E5:E7"/>
    <mergeCell ref="P6:P7"/>
    <mergeCell ref="B5:B7"/>
    <mergeCell ref="A5:A7"/>
    <mergeCell ref="C5:C7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7" t="s">
        <v>0</v>
      </c>
      <c r="C4" s="320" t="s">
        <v>1</v>
      </c>
      <c r="D4" s="323" t="s">
        <v>98</v>
      </c>
      <c r="E4" s="320" t="s">
        <v>99</v>
      </c>
      <c r="F4" s="326" t="s">
        <v>102</v>
      </c>
    </row>
    <row r="5" spans="2:6" ht="12.75">
      <c r="B5" s="318"/>
      <c r="C5" s="321"/>
      <c r="D5" s="324"/>
      <c r="E5" s="321"/>
      <c r="F5" s="327"/>
    </row>
    <row r="6" spans="2:6" ht="12.75">
      <c r="B6" s="319"/>
      <c r="C6" s="322"/>
      <c r="D6" s="325"/>
      <c r="E6" s="322"/>
      <c r="F6" s="328"/>
    </row>
    <row r="7" spans="2:6" ht="21" thickBot="1">
      <c r="B7" s="220">
        <v>1</v>
      </c>
      <c r="C7" s="221">
        <v>2</v>
      </c>
      <c r="D7" s="221" t="s">
        <v>100</v>
      </c>
      <c r="E7" s="221" t="s">
        <v>101</v>
      </c>
      <c r="F7" s="238">
        <v>3</v>
      </c>
    </row>
    <row r="8" spans="2:6" ht="20.25">
      <c r="B8" s="239">
        <v>1</v>
      </c>
      <c r="C8" s="222" t="s">
        <v>12</v>
      </c>
      <c r="D8" s="223">
        <v>3178.7</v>
      </c>
      <c r="E8" s="224">
        <v>404.4</v>
      </c>
      <c r="F8" s="240">
        <v>3583.1</v>
      </c>
    </row>
    <row r="9" spans="2:6" ht="20.25">
      <c r="B9" s="241">
        <v>2</v>
      </c>
      <c r="C9" s="225" t="s">
        <v>13</v>
      </c>
      <c r="D9" s="223">
        <v>3171.5</v>
      </c>
      <c r="E9" s="224">
        <v>372.6</v>
      </c>
      <c r="F9" s="240">
        <v>3544.1</v>
      </c>
    </row>
    <row r="10" spans="2:6" ht="20.25">
      <c r="B10" s="242">
        <v>3</v>
      </c>
      <c r="C10" s="225" t="s">
        <v>14</v>
      </c>
      <c r="D10" s="223">
        <v>3843.8</v>
      </c>
      <c r="E10" s="224"/>
      <c r="F10" s="240">
        <v>3843.8</v>
      </c>
    </row>
    <row r="11" spans="2:6" ht="20.25">
      <c r="B11" s="242">
        <v>4</v>
      </c>
      <c r="C11" s="225" t="s">
        <v>15</v>
      </c>
      <c r="D11" s="223">
        <v>3377.9</v>
      </c>
      <c r="E11" s="224">
        <v>160.8</v>
      </c>
      <c r="F11" s="240">
        <v>3538.7</v>
      </c>
    </row>
    <row r="12" spans="2:6" ht="20.25">
      <c r="B12" s="242">
        <v>5</v>
      </c>
      <c r="C12" s="225" t="s">
        <v>16</v>
      </c>
      <c r="D12" s="223">
        <v>3833.1</v>
      </c>
      <c r="E12" s="224"/>
      <c r="F12" s="240">
        <v>3833.1</v>
      </c>
    </row>
    <row r="13" spans="2:6" ht="20.25">
      <c r="B13" s="242">
        <v>6</v>
      </c>
      <c r="C13" s="227" t="s">
        <v>17</v>
      </c>
      <c r="D13" s="223">
        <v>3126.5</v>
      </c>
      <c r="E13" s="224">
        <v>407.2</v>
      </c>
      <c r="F13" s="240">
        <v>3533.7</v>
      </c>
    </row>
    <row r="14" spans="2:6" ht="20.25">
      <c r="B14" s="242">
        <v>7</v>
      </c>
      <c r="C14" s="227" t="s">
        <v>18</v>
      </c>
      <c r="D14" s="223">
        <v>3415.5</v>
      </c>
      <c r="E14" s="224">
        <v>41.3</v>
      </c>
      <c r="F14" s="240">
        <v>3456.8</v>
      </c>
    </row>
    <row r="15" spans="2:6" ht="20.25">
      <c r="B15" s="242">
        <v>8</v>
      </c>
      <c r="C15" s="227" t="s">
        <v>19</v>
      </c>
      <c r="D15" s="223">
        <v>3129.4</v>
      </c>
      <c r="E15" s="224">
        <v>356.8</v>
      </c>
      <c r="F15" s="240">
        <v>3486.2</v>
      </c>
    </row>
    <row r="16" spans="2:6" ht="20.25">
      <c r="B16" s="242">
        <v>9</v>
      </c>
      <c r="C16" s="227" t="s">
        <v>20</v>
      </c>
      <c r="D16" s="223">
        <v>3858.3</v>
      </c>
      <c r="E16" s="228"/>
      <c r="F16" s="243">
        <v>3858.3</v>
      </c>
    </row>
    <row r="17" spans="2:6" ht="20.25">
      <c r="B17" s="242">
        <v>10</v>
      </c>
      <c r="C17" s="227" t="s">
        <v>21</v>
      </c>
      <c r="D17" s="223">
        <v>3223.4</v>
      </c>
      <c r="E17" s="224"/>
      <c r="F17" s="240">
        <v>3223.4</v>
      </c>
    </row>
    <row r="18" spans="2:6" ht="20.25">
      <c r="B18" s="242">
        <v>11</v>
      </c>
      <c r="C18" s="227" t="s">
        <v>22</v>
      </c>
      <c r="D18" s="223">
        <v>3466.8</v>
      </c>
      <c r="E18" s="224"/>
      <c r="F18" s="240">
        <v>3466.8</v>
      </c>
    </row>
    <row r="19" spans="2:6" ht="20.25">
      <c r="B19" s="242">
        <v>12</v>
      </c>
      <c r="C19" s="227" t="s">
        <v>23</v>
      </c>
      <c r="D19" s="229">
        <v>3471.4</v>
      </c>
      <c r="E19" s="224"/>
      <c r="F19" s="240">
        <v>3471.4</v>
      </c>
    </row>
    <row r="20" spans="2:6" ht="20.25">
      <c r="B20" s="242">
        <v>13</v>
      </c>
      <c r="C20" s="227" t="s">
        <v>24</v>
      </c>
      <c r="D20" s="223">
        <v>3309.7</v>
      </c>
      <c r="E20" s="224">
        <v>116.9</v>
      </c>
      <c r="F20" s="240">
        <v>3426.6</v>
      </c>
    </row>
    <row r="21" spans="2:6" ht="20.25">
      <c r="B21" s="241">
        <v>14</v>
      </c>
      <c r="C21" s="227" t="s">
        <v>25</v>
      </c>
      <c r="D21" s="223">
        <v>3427.4</v>
      </c>
      <c r="E21" s="224"/>
      <c r="F21" s="240">
        <v>3427.4</v>
      </c>
    </row>
    <row r="22" spans="2:6" ht="20.25">
      <c r="B22" s="241">
        <v>15</v>
      </c>
      <c r="C22" s="227" t="s">
        <v>26</v>
      </c>
      <c r="D22" s="223">
        <v>3462.8</v>
      </c>
      <c r="E22" s="224"/>
      <c r="F22" s="240">
        <v>3462.8</v>
      </c>
    </row>
    <row r="23" spans="2:6" ht="20.25">
      <c r="B23" s="241">
        <v>16</v>
      </c>
      <c r="C23" s="227" t="s">
        <v>27</v>
      </c>
      <c r="D23" s="223">
        <v>3565.6</v>
      </c>
      <c r="E23" s="224"/>
      <c r="F23" s="240">
        <v>3565.6</v>
      </c>
    </row>
    <row r="24" spans="2:6" ht="20.25">
      <c r="B24" s="242">
        <v>17</v>
      </c>
      <c r="C24" s="227" t="s">
        <v>28</v>
      </c>
      <c r="D24" s="223">
        <v>3578.3</v>
      </c>
      <c r="E24" s="224"/>
      <c r="F24" s="240">
        <v>3578.3</v>
      </c>
    </row>
    <row r="25" spans="2:6" ht="20.25">
      <c r="B25" s="242">
        <v>18</v>
      </c>
      <c r="C25" s="227" t="s">
        <v>29</v>
      </c>
      <c r="D25" s="223">
        <v>3530.8</v>
      </c>
      <c r="E25" s="224"/>
      <c r="F25" s="240">
        <v>3530.8</v>
      </c>
    </row>
    <row r="26" spans="2:6" ht="20.25">
      <c r="B26" s="242">
        <v>19</v>
      </c>
      <c r="C26" s="227" t="s">
        <v>30</v>
      </c>
      <c r="D26" s="223">
        <v>3455.8</v>
      </c>
      <c r="E26" s="224"/>
      <c r="F26" s="240">
        <v>3455.8</v>
      </c>
    </row>
    <row r="27" spans="2:6" ht="20.25">
      <c r="B27" s="242">
        <v>20</v>
      </c>
      <c r="C27" s="227" t="s">
        <v>31</v>
      </c>
      <c r="D27" s="223">
        <v>3512.4</v>
      </c>
      <c r="E27" s="224"/>
      <c r="F27" s="240">
        <v>3512.4</v>
      </c>
    </row>
    <row r="28" spans="2:6" ht="20.25">
      <c r="B28" s="242">
        <v>21</v>
      </c>
      <c r="C28" s="227" t="s">
        <v>32</v>
      </c>
      <c r="D28" s="223">
        <v>3501.4</v>
      </c>
      <c r="E28" s="224">
        <v>108.1</v>
      </c>
      <c r="F28" s="240">
        <v>3609.5</v>
      </c>
    </row>
    <row r="29" spans="2:6" ht="20.25">
      <c r="B29" s="242">
        <v>22</v>
      </c>
      <c r="C29" s="227" t="s">
        <v>33</v>
      </c>
      <c r="D29" s="230">
        <v>6222</v>
      </c>
      <c r="E29" s="224"/>
      <c r="F29" s="240">
        <v>6222</v>
      </c>
    </row>
    <row r="30" spans="2:6" ht="20.25">
      <c r="B30" s="242">
        <v>23</v>
      </c>
      <c r="C30" s="227" t="s">
        <v>34</v>
      </c>
      <c r="D30" s="223">
        <v>6020.5</v>
      </c>
      <c r="E30" s="228">
        <v>116.2</v>
      </c>
      <c r="F30" s="243">
        <v>6136.7</v>
      </c>
    </row>
    <row r="31" spans="2:6" ht="20.25">
      <c r="B31" s="242">
        <v>24</v>
      </c>
      <c r="C31" s="227" t="s">
        <v>35</v>
      </c>
      <c r="D31" s="223">
        <v>3278.5</v>
      </c>
      <c r="E31" s="224">
        <v>195.5</v>
      </c>
      <c r="F31" s="240">
        <v>3474</v>
      </c>
    </row>
    <row r="32" spans="2:6" ht="20.25">
      <c r="B32" s="242">
        <v>25</v>
      </c>
      <c r="C32" s="227" t="s">
        <v>36</v>
      </c>
      <c r="D32" s="223">
        <v>3280.3</v>
      </c>
      <c r="E32" s="224">
        <v>243.8</v>
      </c>
      <c r="F32" s="240">
        <v>3524.1</v>
      </c>
    </row>
    <row r="33" spans="2:6" ht="20.25">
      <c r="B33" s="242">
        <v>26</v>
      </c>
      <c r="C33" s="227" t="s">
        <v>37</v>
      </c>
      <c r="D33" s="223">
        <v>3427.8</v>
      </c>
      <c r="E33" s="224">
        <v>99.9</v>
      </c>
      <c r="F33" s="240">
        <v>3527.7</v>
      </c>
    </row>
    <row r="34" spans="2:6" ht="20.25">
      <c r="B34" s="242">
        <v>27</v>
      </c>
      <c r="C34" s="227" t="s">
        <v>38</v>
      </c>
      <c r="D34" s="229">
        <v>3588</v>
      </c>
      <c r="E34" s="224"/>
      <c r="F34" s="240">
        <v>3588</v>
      </c>
    </row>
    <row r="35" spans="2:6" ht="20.25">
      <c r="B35" s="242">
        <v>28</v>
      </c>
      <c r="C35" s="227" t="s">
        <v>39</v>
      </c>
      <c r="D35" s="223">
        <v>3578.5</v>
      </c>
      <c r="E35" s="224"/>
      <c r="F35" s="240">
        <v>3578.5</v>
      </c>
    </row>
    <row r="36" spans="2:6" ht="20.25">
      <c r="B36" s="242">
        <v>29</v>
      </c>
      <c r="C36" s="227" t="s">
        <v>40</v>
      </c>
      <c r="D36" s="223">
        <v>4473.7</v>
      </c>
      <c r="E36" s="224"/>
      <c r="F36" s="240">
        <v>4473.7</v>
      </c>
    </row>
    <row r="37" spans="2:6" ht="20.25">
      <c r="B37" s="242">
        <v>30</v>
      </c>
      <c r="C37" s="227" t="s">
        <v>42</v>
      </c>
      <c r="D37" s="231">
        <v>5492.7</v>
      </c>
      <c r="E37" s="224"/>
      <c r="F37" s="240">
        <v>5492.7</v>
      </c>
    </row>
    <row r="38" spans="2:6" ht="20.25">
      <c r="B38" s="242">
        <v>31</v>
      </c>
      <c r="C38" s="227" t="s">
        <v>43</v>
      </c>
      <c r="D38" s="223">
        <v>3226.1</v>
      </c>
      <c r="E38" s="224"/>
      <c r="F38" s="240">
        <v>3226.1</v>
      </c>
    </row>
    <row r="39" spans="2:6" ht="20.25">
      <c r="B39" s="242">
        <v>32</v>
      </c>
      <c r="C39" s="227" t="s">
        <v>44</v>
      </c>
      <c r="D39" s="223">
        <v>3271.4</v>
      </c>
      <c r="E39" s="228">
        <v>13.5</v>
      </c>
      <c r="F39" s="243">
        <v>3284.9</v>
      </c>
    </row>
    <row r="40" spans="2:6" ht="20.25">
      <c r="B40" s="242">
        <v>33</v>
      </c>
      <c r="C40" s="227" t="s">
        <v>45</v>
      </c>
      <c r="D40" s="223">
        <v>3238.3</v>
      </c>
      <c r="E40" s="224">
        <v>18.8</v>
      </c>
      <c r="F40" s="240">
        <v>3257.1</v>
      </c>
    </row>
    <row r="41" spans="2:6" ht="20.25">
      <c r="B41" s="242">
        <v>34</v>
      </c>
      <c r="C41" s="227" t="s">
        <v>46</v>
      </c>
      <c r="D41" s="223">
        <v>3308.6</v>
      </c>
      <c r="E41" s="224">
        <v>19.3</v>
      </c>
      <c r="F41" s="240">
        <v>3327.9</v>
      </c>
    </row>
    <row r="42" spans="2:6" ht="20.25">
      <c r="B42" s="242">
        <v>35</v>
      </c>
      <c r="C42" s="227" t="s">
        <v>47</v>
      </c>
      <c r="D42" s="230">
        <v>3305.1</v>
      </c>
      <c r="E42" s="224">
        <v>19.1</v>
      </c>
      <c r="F42" s="240">
        <v>3324.2</v>
      </c>
    </row>
    <row r="43" spans="2:6" ht="20.25">
      <c r="B43" s="242">
        <v>36</v>
      </c>
      <c r="C43" s="227" t="s">
        <v>48</v>
      </c>
      <c r="D43" s="223">
        <v>2706.5</v>
      </c>
      <c r="E43" s="228"/>
      <c r="F43" s="243">
        <v>2706.5</v>
      </c>
    </row>
    <row r="44" spans="2:6" ht="20.25">
      <c r="B44" s="242">
        <v>37</v>
      </c>
      <c r="C44" s="227" t="s">
        <v>49</v>
      </c>
      <c r="D44" s="223">
        <v>2774.8</v>
      </c>
      <c r="E44" s="224"/>
      <c r="F44" s="240">
        <v>2774.8</v>
      </c>
    </row>
    <row r="45" spans="2:6" ht="20.25">
      <c r="B45" s="242">
        <v>38</v>
      </c>
      <c r="C45" s="232" t="s">
        <v>50</v>
      </c>
      <c r="D45" s="223">
        <v>3043.4</v>
      </c>
      <c r="E45" s="224">
        <v>140.1</v>
      </c>
      <c r="F45" s="240">
        <v>3183.5</v>
      </c>
    </row>
    <row r="46" spans="2:6" ht="20.25">
      <c r="B46" s="244">
        <v>39</v>
      </c>
      <c r="C46" s="232" t="s">
        <v>51</v>
      </c>
      <c r="D46" s="223">
        <v>3027.5</v>
      </c>
      <c r="E46" s="228">
        <v>142.9</v>
      </c>
      <c r="F46" s="243">
        <v>3170.4</v>
      </c>
    </row>
    <row r="47" spans="2:6" ht="20.25">
      <c r="B47" s="244">
        <v>40</v>
      </c>
      <c r="C47" s="227" t="s">
        <v>52</v>
      </c>
      <c r="D47" s="223">
        <v>2506.7</v>
      </c>
      <c r="E47" s="224">
        <v>232.5</v>
      </c>
      <c r="F47" s="240">
        <v>2739.2</v>
      </c>
    </row>
    <row r="48" spans="2:6" ht="20.25">
      <c r="B48" s="242">
        <v>41</v>
      </c>
      <c r="C48" s="227" t="s">
        <v>53</v>
      </c>
      <c r="D48" s="223">
        <v>3401.1</v>
      </c>
      <c r="E48" s="224">
        <v>57.5</v>
      </c>
      <c r="F48" s="240">
        <v>3458.6</v>
      </c>
    </row>
    <row r="49" spans="2:6" ht="20.25">
      <c r="B49" s="242">
        <v>42</v>
      </c>
      <c r="C49" s="227" t="s">
        <v>54</v>
      </c>
      <c r="D49" s="223">
        <v>3898.5</v>
      </c>
      <c r="E49" s="224"/>
      <c r="F49" s="240">
        <v>3898.5</v>
      </c>
    </row>
    <row r="50" spans="2:6" ht="20.25">
      <c r="B50" s="242">
        <v>43</v>
      </c>
      <c r="C50" s="233" t="s">
        <v>55</v>
      </c>
      <c r="D50" s="223">
        <v>3910.3</v>
      </c>
      <c r="E50" s="224"/>
      <c r="F50" s="240">
        <v>3910.3</v>
      </c>
    </row>
    <row r="51" spans="2:6" ht="20.25">
      <c r="B51" s="242">
        <v>44</v>
      </c>
      <c r="C51" s="233" t="s">
        <v>56</v>
      </c>
      <c r="D51" s="223">
        <v>6498.9</v>
      </c>
      <c r="E51" s="224"/>
      <c r="F51" s="240">
        <v>6498.9</v>
      </c>
    </row>
    <row r="52" spans="2:6" ht="20.25">
      <c r="B52" s="242">
        <v>45</v>
      </c>
      <c r="C52" s="233" t="s">
        <v>57</v>
      </c>
      <c r="D52" s="223">
        <v>6806.9</v>
      </c>
      <c r="E52" s="224"/>
      <c r="F52" s="240">
        <v>6806.9</v>
      </c>
    </row>
    <row r="53" spans="2:6" ht="20.25">
      <c r="B53" s="242"/>
      <c r="C53" s="233"/>
      <c r="D53" s="226"/>
      <c r="E53" s="233"/>
      <c r="F53" s="240"/>
    </row>
    <row r="54" spans="2:6" ht="20.25">
      <c r="B54" s="242"/>
      <c r="C54" s="233"/>
      <c r="D54" s="226"/>
      <c r="E54" s="233"/>
      <c r="F54" s="240"/>
    </row>
    <row r="55" spans="2:6" ht="20.25">
      <c r="B55" s="245"/>
      <c r="C55" s="235" t="s">
        <v>58</v>
      </c>
      <c r="D55" s="236">
        <v>166726.6</v>
      </c>
      <c r="E55" s="236">
        <v>3267.2</v>
      </c>
      <c r="F55" s="246">
        <v>169993.8</v>
      </c>
    </row>
    <row r="56" spans="2:6" ht="20.25">
      <c r="B56" s="245"/>
      <c r="C56" s="235"/>
      <c r="D56" s="234"/>
      <c r="E56" s="235"/>
      <c r="F56" s="240"/>
    </row>
    <row r="57" spans="2:6" ht="20.25">
      <c r="B57" s="242">
        <v>46</v>
      </c>
      <c r="C57" s="233" t="s">
        <v>41</v>
      </c>
      <c r="D57" s="237">
        <v>10025</v>
      </c>
      <c r="E57" s="226">
        <v>0</v>
      </c>
      <c r="F57" s="240">
        <v>10025</v>
      </c>
    </row>
    <row r="58" spans="2:6" ht="20.25">
      <c r="B58" s="242"/>
      <c r="C58" s="233"/>
      <c r="D58" s="226"/>
      <c r="E58" s="233"/>
      <c r="F58" s="240"/>
    </row>
    <row r="59" spans="2:6" ht="21" thickBot="1">
      <c r="B59" s="249"/>
      <c r="C59" s="250" t="s">
        <v>75</v>
      </c>
      <c r="D59" s="251">
        <v>176751.6</v>
      </c>
      <c r="E59" s="252">
        <v>3267.2</v>
      </c>
      <c r="F59" s="253">
        <v>180018.8</v>
      </c>
    </row>
    <row r="60" spans="2:6" ht="20.25">
      <c r="B60" s="247"/>
      <c r="C60" s="247"/>
      <c r="D60" s="247"/>
      <c r="E60" s="247"/>
      <c r="F60" s="254"/>
    </row>
    <row r="61" spans="2:6" ht="20.25">
      <c r="B61" s="248" t="s">
        <v>97</v>
      </c>
      <c r="C61" s="248"/>
      <c r="D61" s="248"/>
      <c r="E61" s="248"/>
      <c r="F61" s="248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2015-06-30T08:50:08Z</cp:lastPrinted>
  <dcterms:created xsi:type="dcterms:W3CDTF">2007-11-09T11:35:30Z</dcterms:created>
  <dcterms:modified xsi:type="dcterms:W3CDTF">2015-07-07T09:10:40Z</dcterms:modified>
  <cp:category/>
  <cp:version/>
  <cp:contentType/>
  <cp:contentStatus/>
</cp:coreProperties>
</file>