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5255" windowHeight="11760" activeTab="0"/>
  </bookViews>
  <sheets>
    <sheet name="1054590010" sheetId="1" r:id="rId1"/>
  </sheets>
  <definedNames>
    <definedName name="_xlnm.Print_Area" localSheetId="0">'1054590010'!$A$1:$O$99</definedName>
  </definedNames>
  <calcPr fullCalcOnLoad="1"/>
</workbook>
</file>

<file path=xl/sharedStrings.xml><?xml version="1.0" encoding="utf-8"?>
<sst xmlns="http://schemas.openxmlformats.org/spreadsheetml/2006/main" count="155" uniqueCount="67">
  <si>
    <t>г</t>
  </si>
  <si>
    <t>до</t>
  </si>
  <si>
    <t>от</t>
  </si>
  <si>
    <t>КТВ</t>
  </si>
  <si>
    <t>3267.1</t>
  </si>
  <si>
    <t>Л/C:</t>
  </si>
  <si>
    <t>Лифт</t>
  </si>
  <si>
    <t>Объем</t>
  </si>
  <si>
    <t>Тариф</t>
  </si>
  <si>
    <t>Адрес:</t>
  </si>
  <si>
    <t>Ед.изм</t>
  </si>
  <si>
    <t>ИТОГО:</t>
  </si>
  <si>
    <t>(дата)</t>
  </si>
  <si>
    <t>кассир</t>
  </si>
  <si>
    <t>Антенна</t>
  </si>
  <si>
    <t>Счетчик</t>
  </si>
  <si>
    <t>Февраль</t>
  </si>
  <si>
    <t>ХВС(сч)</t>
  </si>
  <si>
    <t xml:space="preserve">Гкал    </t>
  </si>
  <si>
    <t xml:space="preserve">куб.м   </t>
  </si>
  <si>
    <t xml:space="preserve">л/c     </t>
  </si>
  <si>
    <t xml:space="preserve">м.кв.   </t>
  </si>
  <si>
    <t xml:space="preserve">чел.    </t>
  </si>
  <si>
    <t>КВИТАНЦИЯ</t>
  </si>
  <si>
    <t>Начислено</t>
  </si>
  <si>
    <t xml:space="preserve">Оплачено </t>
  </si>
  <si>
    <t>Отопление</t>
  </si>
  <si>
    <t>Переплата</t>
  </si>
  <si>
    <t>(подпись)</t>
  </si>
  <si>
    <t>Вывоз отх.</t>
  </si>
  <si>
    <t>Перерасчет</t>
  </si>
  <si>
    <t>К оплате за</t>
  </si>
  <si>
    <t>Плательщик:</t>
  </si>
  <si>
    <t>в т.ч. пени</t>
  </si>
  <si>
    <t>В т.ч. Пени:</t>
  </si>
  <si>
    <t>Итого за мес.</t>
  </si>
  <si>
    <t xml:space="preserve">Льгота(спр.) </t>
  </si>
  <si>
    <t xml:space="preserve">Сод.дома     </t>
  </si>
  <si>
    <t>69110265800220171054590010</t>
  </si>
  <si>
    <t>Всего к оплате:</t>
  </si>
  <si>
    <t>Общая площадь :</t>
  </si>
  <si>
    <t>ГВС(сч)      459</t>
  </si>
  <si>
    <t>Факт.проживает :</t>
  </si>
  <si>
    <t>Канализ.(сч)  459</t>
  </si>
  <si>
    <t>Зарегистрировано :</t>
  </si>
  <si>
    <t>Долг(+)/переплата(-)</t>
  </si>
  <si>
    <t>________________________________________</t>
  </si>
  <si>
    <t>Ремонт жилья/Рез.Фонд</t>
  </si>
  <si>
    <t xml:space="preserve">Услуга                               </t>
  </si>
  <si>
    <t>КУ ОДН ЭЭ за содержание общего имущества</t>
  </si>
  <si>
    <t>КУ ОДН ГВС за содержание общего имущества</t>
  </si>
  <si>
    <t>КУ ОДН ХВС за содержание общего имущества</t>
  </si>
  <si>
    <t>С 01.01.2017 года рост тарифа по статье "Лифт" составит 9.14%.</t>
  </si>
  <si>
    <t>На основании письма ООО "РТП+" пересмотрен тариф по статье вывоз ТБО и КГМ с 01.07.2016 года он составил 66,5 руб/чел/мес.</t>
  </si>
  <si>
    <t>На основании письма ООО "Антенное хозяйство" пересомтрен тариф по статье антенна с 01.07.2015 года он составит 60руб л/счет.</t>
  </si>
  <si>
    <t>За февраль:размер ОДН/м2: ХВС 0.09;  ГВС 0.41; ЭЭ 1.03;  ТЭ 0.03694   Данные ОДПУ: ТЭ 370.18ГКал; т/н 815.89м3; ХВС 1482м3; Э/Э 0кВт</t>
  </si>
  <si>
    <t xml:space="preserve">с 01.12.2016 года рост тарифов по статье услуг "Содержание жилья" и "Ремонт" жилья/Резервный фонд составит-12,91%(процент инфляции 2015года). </t>
  </si>
  <si>
    <t>Содержание и ремонт жилого помещения                                                                                               включающие в себя:</t>
  </si>
  <si>
    <t>РКО осуществляет OOO "ГИРЦ"(ИНН:6911026580  КПП:694901001) АКБ "Легион" (АО)г.Москва р/с:40702810015000000038, к/с:30101810445250000373, БИК:044525373</t>
  </si>
  <si>
    <t>С 01.01.2017 г. ОДН введены в расчете на 1м2 в нормативном объеме в плату за "Сод жилья"(отдельным платежом) с расшифровкой по видам(ПП РФ №1498 от 26.12.2016)</t>
  </si>
  <si>
    <t>На основании приказа Минстроя России от 31.07.2014г. №411/пр внесены изменения в квитанцию,а именно название статьи "Ремонт жилья" на "Ремонт жилья/резервный фонд"</t>
  </si>
  <si>
    <t>На основании доп.согл. к дог-ру на проф. обсл. и ремонт домофонной системы с 01.01.2017 года ежемесячная оплата за услугу "домофон" составит 27,80 рублей с квартиры</t>
  </si>
  <si>
    <t>Предв. посмотреть квитанцию,подать показания ИПУ ГВС и ХВС Вы можете в личном кабинете на сайте www.girc.ru,а так же оплатить по безнал. расчету в системе "Сбербанк ОнЛайн"</t>
  </si>
  <si>
    <t>Расчетный отдел: Ленина,21(т.4-75-75)  Кассовые пункты: Ленина,21(т.4-75-75) , Энергетиков,11(т.3-50-27), Строителей,20(т.3-20-19), Горького,8            Пн,Вт,Ср,Чт,Пт: 8.00-17.45 (без обеда) ,   Суббота: 9.00-14.45 (без обеда) - только  на пр.Ленина,21</t>
  </si>
  <si>
    <t>ООО "Конаковский Жилкомсервис" - дог.№01-10 от 01.01.2010 171252,г.Конаково, Тверской области, ул.Васильковскго,6 ИНН6911022508, КПП691101001 р/с40702810119040000176, к/с30101810600000000795,БИК042809795 Тверской РФ ОАО "Россельхозбанк" г.Тверь тел.4-31-75,3-08-99,факс4-31-75 kongilkomservis.ucoz.ru</t>
  </si>
  <si>
    <t>Иванов Иван Иванович</t>
  </si>
  <si>
    <t>Баскакова ул.(К), д.33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</si>
</sst>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?_р_._-;_-@_-"/>
    <numFmt numFmtId="174" formatCode="0.000"/>
    <numFmt numFmtId="175" formatCode="_-* #,##0.00000_р_._-;\-* #,##0.00000_р_._-;_-* &quot;-&quot;?????_р_._-;_-@_-"/>
    <numFmt numFmtId="176" formatCode="_-* #,##0.0000_р_._-;\-* #,##0.0000_р_._-;_-* &quot;-&quot;????_р_._-;_-@_-"/>
    <numFmt numFmtId="177" formatCode="[$-FC19]d\ mmmm\ yyyy\ &quot;г.&quot;"/>
  </numFmts>
  <fonts count="58">
    <font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7.5"/>
      <name val="Arial Cyr"/>
      <family val="0"/>
    </font>
    <font>
      <b/>
      <sz val="8"/>
      <name val="Arial Cyr"/>
      <family val="0"/>
    </font>
    <font>
      <sz val="10"/>
      <color indexed="9"/>
      <name val="Arial Cyr"/>
      <family val="0"/>
    </font>
    <font>
      <sz val="9"/>
      <name val="Arial Cyr"/>
      <family val="0"/>
    </font>
    <font>
      <b/>
      <sz val="7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b/>
      <sz val="10"/>
      <color indexed="9"/>
      <name val="Arial Cyr"/>
      <family val="0"/>
    </font>
    <font>
      <b/>
      <sz val="11"/>
      <name val="Arial"/>
      <family val="2"/>
    </font>
    <font>
      <b/>
      <sz val="9"/>
      <name val="Arial Cyr"/>
      <family val="0"/>
    </font>
    <font>
      <sz val="24"/>
      <name val="Barco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DashDotDot"/>
    </border>
    <border>
      <left style="dashed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DashDot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" fontId="6" fillId="0" borderId="0" xfId="0" applyNumberFormat="1" applyFont="1" applyAlignment="1">
      <alignment horizontal="center"/>
    </xf>
    <xf numFmtId="0" fontId="0" fillId="0" borderId="0" xfId="0" applyBorder="1" applyAlignment="1">
      <alignment horizontal="left" vertical="justify"/>
    </xf>
    <xf numFmtId="0" fontId="7" fillId="0" borderId="0" xfId="0" applyNumberFormat="1" applyFont="1" applyBorder="1" applyAlignment="1">
      <alignment horizontal="center" vertical="justify"/>
    </xf>
    <xf numFmtId="0" fontId="5" fillId="0" borderId="0" xfId="0" applyFont="1" applyBorder="1" applyAlignment="1">
      <alignment horizontal="centerContinuous" vertical="top"/>
    </xf>
    <xf numFmtId="0" fontId="7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171" fontId="8" fillId="0" borderId="13" xfId="0" applyNumberFormat="1" applyFont="1" applyBorder="1" applyAlignment="1">
      <alignment horizontal="right" shrinkToFit="1"/>
    </xf>
    <xf numFmtId="0" fontId="7" fillId="0" borderId="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173" fontId="5" fillId="0" borderId="13" xfId="0" applyNumberFormat="1" applyFont="1" applyBorder="1" applyAlignment="1">
      <alignment horizontal="right" shrinkToFit="1"/>
    </xf>
    <xf numFmtId="171" fontId="3" fillId="0" borderId="13" xfId="0" applyNumberFormat="1" applyFont="1" applyBorder="1" applyAlignment="1">
      <alignment horizontal="right" shrinkToFi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 vertical="top"/>
    </xf>
    <xf numFmtId="49" fontId="0" fillId="0" borderId="0" xfId="0" applyNumberFormat="1" applyAlignment="1">
      <alignment/>
    </xf>
    <xf numFmtId="0" fontId="0" fillId="0" borderId="14" xfId="0" applyBorder="1" applyAlignment="1">
      <alignment/>
    </xf>
    <xf numFmtId="2" fontId="11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 shrinkToFit="1"/>
    </xf>
    <xf numFmtId="0" fontId="39" fillId="0" borderId="0" xfId="0" applyFont="1" applyBorder="1" applyAlignment="1">
      <alignment shrinkToFit="1"/>
    </xf>
    <xf numFmtId="0" fontId="39" fillId="0" borderId="0" xfId="0" applyFont="1" applyAlignment="1">
      <alignment shrinkToFit="1"/>
    </xf>
    <xf numFmtId="0" fontId="14" fillId="0" borderId="0" xfId="0" applyFont="1" applyBorder="1" applyAlignment="1">
      <alignment shrinkToFit="1"/>
    </xf>
    <xf numFmtId="0" fontId="14" fillId="0" borderId="0" xfId="0" applyFont="1" applyAlignment="1">
      <alignment shrinkToFit="1"/>
    </xf>
    <xf numFmtId="0" fontId="20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6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2" fontId="6" fillId="0" borderId="0" xfId="0" applyNumberFormat="1" applyFont="1" applyBorder="1" applyAlignment="1">
      <alignment horizontal="right" vertical="top" shrinkToFit="1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vertical="top"/>
    </xf>
    <xf numFmtId="2" fontId="19" fillId="0" borderId="15" xfId="0" applyNumberFormat="1" applyFont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171" fontId="6" fillId="0" borderId="20" xfId="0" applyNumberFormat="1" applyFont="1" applyBorder="1" applyAlignment="1">
      <alignment horizontal="left" vertical="top"/>
    </xf>
    <xf numFmtId="171" fontId="6" fillId="0" borderId="21" xfId="0" applyNumberFormat="1" applyFont="1" applyBorder="1" applyAlignment="1">
      <alignment horizontal="left" vertical="top"/>
    </xf>
    <xf numFmtId="22" fontId="14" fillId="0" borderId="0" xfId="0" applyNumberFormat="1" applyFont="1" applyAlignment="1">
      <alignment horizontal="left"/>
    </xf>
    <xf numFmtId="2" fontId="12" fillId="0" borderId="15" xfId="0" applyNumberFormat="1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171" fontId="8" fillId="0" borderId="13" xfId="0" applyNumberFormat="1" applyFont="1" applyBorder="1" applyAlignment="1">
      <alignment horizontal="right" shrinkToFit="1"/>
    </xf>
    <xf numFmtId="175" fontId="8" fillId="0" borderId="24" xfId="0" applyNumberFormat="1" applyFont="1" applyBorder="1" applyAlignment="1">
      <alignment horizontal="left" shrinkToFit="1"/>
    </xf>
    <xf numFmtId="175" fontId="8" fillId="0" borderId="23" xfId="0" applyNumberFormat="1" applyFont="1" applyBorder="1" applyAlignment="1">
      <alignment horizontal="left" shrinkToFit="1"/>
    </xf>
    <xf numFmtId="49" fontId="8" fillId="0" borderId="24" xfId="0" applyNumberFormat="1" applyFont="1" applyBorder="1" applyAlignment="1">
      <alignment horizontal="center" shrinkToFit="1"/>
    </xf>
    <xf numFmtId="49" fontId="8" fillId="0" borderId="23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 indent="1"/>
    </xf>
    <xf numFmtId="0" fontId="6" fillId="0" borderId="25" xfId="0" applyFont="1" applyBorder="1" applyAlignment="1">
      <alignment horizontal="right" vertical="top"/>
    </xf>
    <xf numFmtId="0" fontId="6" fillId="0" borderId="26" xfId="0" applyFont="1" applyBorder="1" applyAlignment="1">
      <alignment horizontal="right" vertical="top"/>
    </xf>
    <xf numFmtId="2" fontId="6" fillId="0" borderId="26" xfId="0" applyNumberFormat="1" applyFont="1" applyBorder="1" applyAlignment="1">
      <alignment horizontal="center" vertical="top" shrinkToFit="1"/>
    </xf>
    <xf numFmtId="0" fontId="15" fillId="0" borderId="1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left"/>
    </xf>
    <xf numFmtId="2" fontId="6" fillId="0" borderId="0" xfId="0" applyNumberFormat="1" applyFont="1" applyBorder="1" applyAlignment="1">
      <alignment horizontal="center" shrinkToFit="1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39" fillId="0" borderId="27" xfId="0" applyFont="1" applyBorder="1" applyAlignment="1">
      <alignment horizontal="left" vertical="center" shrinkToFit="1"/>
    </xf>
    <xf numFmtId="0" fontId="39" fillId="0" borderId="11" xfId="0" applyFont="1" applyBorder="1" applyAlignment="1">
      <alignment vertical="center" shrinkToFit="1"/>
    </xf>
    <xf numFmtId="0" fontId="39" fillId="0" borderId="28" xfId="0" applyFont="1" applyBorder="1" applyAlignment="1">
      <alignment vertical="center" shrinkToFit="1"/>
    </xf>
    <xf numFmtId="0" fontId="11" fillId="0" borderId="14" xfId="0" applyFont="1" applyBorder="1" applyAlignment="1">
      <alignment horizontal="left"/>
    </xf>
    <xf numFmtId="0" fontId="39" fillId="0" borderId="18" xfId="0" applyFont="1" applyBorder="1" applyAlignment="1">
      <alignment horizontal="left" vertical="center" shrinkToFit="1"/>
    </xf>
    <xf numFmtId="0" fontId="39" fillId="0" borderId="0" xfId="0" applyFont="1" applyBorder="1" applyAlignment="1">
      <alignment vertical="center" shrinkToFit="1"/>
    </xf>
    <xf numFmtId="0" fontId="39" fillId="0" borderId="20" xfId="0" applyFont="1" applyBorder="1" applyAlignment="1">
      <alignment vertical="center" shrinkToFit="1"/>
    </xf>
    <xf numFmtId="0" fontId="39" fillId="0" borderId="16" xfId="0" applyFont="1" applyBorder="1" applyAlignment="1">
      <alignment horizontal="left" vertical="center" shrinkToFit="1"/>
    </xf>
    <xf numFmtId="0" fontId="39" fillId="0" borderId="29" xfId="0" applyFont="1" applyBorder="1" applyAlignment="1">
      <alignment vertical="center" shrinkToFit="1"/>
    </xf>
    <xf numFmtId="0" fontId="39" fillId="0" borderId="17" xfId="0" applyFont="1" applyBorder="1" applyAlignment="1">
      <alignment vertical="center" shrinkToFit="1"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49" fontId="7" fillId="0" borderId="0" xfId="0" applyNumberFormat="1" applyFont="1" applyBorder="1" applyAlignment="1">
      <alignment horizontal="left" vertical="justify"/>
    </xf>
    <xf numFmtId="0" fontId="7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left" vertical="justify"/>
    </xf>
    <xf numFmtId="0" fontId="7" fillId="0" borderId="26" xfId="0" applyFont="1" applyBorder="1" applyAlignment="1">
      <alignment/>
    </xf>
    <xf numFmtId="0" fontId="5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27" xfId="0" applyNumberFormat="1" applyFont="1" applyBorder="1" applyAlignment="1">
      <alignment horizontal="left" vertical="top" shrinkToFit="1"/>
    </xf>
    <xf numFmtId="0" fontId="0" fillId="0" borderId="11" xfId="0" applyFont="1" applyBorder="1" applyAlignment="1">
      <alignment horizontal="left" vertical="top" shrinkToFit="1"/>
    </xf>
    <xf numFmtId="0" fontId="0" fillId="0" borderId="28" xfId="0" applyFont="1" applyBorder="1" applyAlignment="1">
      <alignment horizontal="left" vertical="top" shrinkToFit="1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2" fontId="16" fillId="0" borderId="2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2" fontId="10" fillId="0" borderId="34" xfId="0" applyNumberFormat="1" applyFont="1" applyBorder="1" applyAlignment="1">
      <alignment horizontal="center"/>
    </xf>
    <xf numFmtId="2" fontId="10" fillId="0" borderId="35" xfId="0" applyNumberFormat="1" applyFont="1" applyBorder="1" applyAlignment="1">
      <alignment horizontal="center"/>
    </xf>
    <xf numFmtId="2" fontId="10" fillId="0" borderId="36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171" fontId="3" fillId="0" borderId="37" xfId="0" applyNumberFormat="1" applyFont="1" applyBorder="1" applyAlignment="1">
      <alignment horizontal="right" shrinkToFit="1"/>
    </xf>
    <xf numFmtId="171" fontId="3" fillId="0" borderId="38" xfId="0" applyNumberFormat="1" applyFont="1" applyBorder="1" applyAlignment="1">
      <alignment horizontal="right" shrinkToFit="1"/>
    </xf>
    <xf numFmtId="0" fontId="5" fillId="0" borderId="39" xfId="0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top" wrapText="1"/>
    </xf>
    <xf numFmtId="0" fontId="7" fillId="0" borderId="23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/>
    </xf>
    <xf numFmtId="0" fontId="7" fillId="0" borderId="2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GRM2\TXT\1054590010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0</xdr:rowOff>
    </xdr:from>
    <xdr:to>
      <xdr:col>0</xdr:col>
      <xdr:colOff>790575</xdr:colOff>
      <xdr:row>16</xdr:row>
      <xdr:rowOff>47625</xdr:rowOff>
    </xdr:to>
    <xdr:pic>
      <xdr:nvPicPr>
        <xdr:cNvPr id="1" name="1054590010.PNG" descr="D:\GRM2\TXT\1054590010.PN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6200" y="202882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63</xdr:row>
      <xdr:rowOff>152400</xdr:rowOff>
    </xdr:from>
    <xdr:to>
      <xdr:col>0</xdr:col>
      <xdr:colOff>790575</xdr:colOff>
      <xdr:row>67</xdr:row>
      <xdr:rowOff>57150</xdr:rowOff>
    </xdr:to>
    <xdr:pic>
      <xdr:nvPicPr>
        <xdr:cNvPr id="2" name="1054590010.PNG" descr="D:\GRM2\TXT\1054590010.PN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6200" y="9525000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D98"/>
  <sheetViews>
    <sheetView tabSelected="1" zoomScaleSheetLayoutView="100" workbookViewId="0" topLeftCell="A67">
      <selection activeCell="M58" sqref="M58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2.75390625" style="0" customWidth="1"/>
    <col min="4" max="4" width="3.125" style="0" customWidth="1"/>
    <col min="5" max="5" width="5.875" style="0" customWidth="1"/>
    <col min="6" max="6" width="5.625" style="0" customWidth="1"/>
    <col min="7" max="7" width="5.125" style="0" customWidth="1"/>
    <col min="8" max="8" width="7.875" style="0" customWidth="1"/>
    <col min="9" max="9" width="10.00390625" style="0" customWidth="1"/>
    <col min="10" max="10" width="9.25390625" style="0" customWidth="1"/>
    <col min="11" max="11" width="11.00390625" style="0" customWidth="1"/>
    <col min="12" max="12" width="5.625" style="0" customWidth="1"/>
    <col min="13" max="13" width="3.625" style="0" customWidth="1"/>
    <col min="14" max="14" width="7.875" style="0" customWidth="1"/>
    <col min="15" max="15" width="7.25390625" style="0" customWidth="1"/>
    <col min="16" max="16" width="4.00390625" style="4" hidden="1" customWidth="1"/>
    <col min="17" max="17" width="4.125" style="0" hidden="1" customWidth="1"/>
    <col min="18" max="21" width="2.75390625" style="0" hidden="1" customWidth="1"/>
    <col min="22" max="22" width="6.00390625" style="0" hidden="1" customWidth="1"/>
    <col min="23" max="23" width="5.125" style="0" hidden="1" customWidth="1"/>
    <col min="24" max="24" width="3.875" style="0" hidden="1" customWidth="1"/>
    <col min="25" max="25" width="5.375" style="0" hidden="1" customWidth="1"/>
    <col min="26" max="33" width="9.125" style="0" customWidth="1"/>
  </cols>
  <sheetData>
    <row r="1" spans="1:15" ht="12.75" customHeight="1">
      <c r="A1" s="60">
        <f ca="1">NOW()</f>
        <v>42793.39845115741</v>
      </c>
      <c r="B1" s="86" t="str">
        <f>C8</f>
        <v>Баскакова ул.(К), д.33</v>
      </c>
      <c r="C1" s="86"/>
      <c r="D1" s="86"/>
      <c r="E1" s="86"/>
      <c r="F1" s="86"/>
      <c r="G1" s="86"/>
      <c r="H1" s="86"/>
      <c r="I1" s="86" t="s">
        <v>65</v>
      </c>
      <c r="J1" s="86"/>
      <c r="K1" s="86"/>
      <c r="L1" s="86"/>
      <c r="M1" s="86"/>
      <c r="N1" s="86"/>
      <c r="O1" s="86"/>
    </row>
    <row r="2" spans="1:15" ht="3" customHeight="1">
      <c r="A2" s="1"/>
      <c r="B2" s="32"/>
      <c r="C2" s="4"/>
      <c r="D2" s="4"/>
      <c r="E2" s="91"/>
      <c r="F2" s="91"/>
      <c r="G2" s="91"/>
      <c r="H2" s="91"/>
      <c r="I2" s="91"/>
      <c r="J2" s="4"/>
      <c r="K2" s="33"/>
      <c r="L2" s="4"/>
      <c r="M2" s="4"/>
      <c r="N2" s="4"/>
      <c r="O2" s="4"/>
    </row>
    <row r="3" spans="1:15" ht="22.5" customHeight="1">
      <c r="A3" s="5" t="s">
        <v>23</v>
      </c>
      <c r="B3" s="89" t="s">
        <v>64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22" ht="14.25" customHeight="1">
      <c r="A4" s="5"/>
      <c r="B4" s="98" t="s">
        <v>58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V4" s="34" t="s">
        <v>38</v>
      </c>
    </row>
    <row r="5" spans="1:22" ht="24" customHeight="1">
      <c r="A5" s="74" t="s">
        <v>63</v>
      </c>
      <c r="B5" s="22"/>
      <c r="C5" s="71" t="str">
        <f>IF(TRIM(V5)="","",Code_128(V5))</f>
        <v>C05&lt;94455140=047551542461584209:1015558451509240=980155155155155155155155155944@</v>
      </c>
      <c r="D5" s="71"/>
      <c r="E5" s="71"/>
      <c r="F5" s="71"/>
      <c r="G5" s="71"/>
      <c r="H5" s="71"/>
      <c r="I5" s="71"/>
      <c r="J5" s="71"/>
      <c r="K5" s="69">
        <f>IF(TRIM(N5)="","","Оплатить до ")</f>
      </c>
      <c r="L5" s="69"/>
      <c r="M5" s="69"/>
      <c r="N5" s="75"/>
      <c r="O5" s="75"/>
      <c r="V5" t="str">
        <f>IF(TRIM(V4)="","",4:4&amp;RIGHT("000000000"&amp;TRUNC(PRODUCT(F32,100)),8)&amp;RIGHT("000000000"&amp;TRUNC(PRODUCT(B47,100)),8)&amp;RIGHT("000000000"&amp;TRUNC(PRODUCT(B48,100)),8))</f>
        <v>69110265800220171054590010014365410000000000000000</v>
      </c>
    </row>
    <row r="6" spans="1:15" ht="3.75" customHeight="1">
      <c r="A6" s="74"/>
      <c r="B6" s="19"/>
      <c r="C6" s="70"/>
      <c r="D6" s="70"/>
      <c r="E6" s="70"/>
      <c r="F6" s="70"/>
      <c r="G6" s="70"/>
      <c r="H6" s="70"/>
      <c r="I6" s="70"/>
      <c r="J6" s="70"/>
      <c r="K6" s="7"/>
      <c r="L6" s="87"/>
      <c r="M6" s="88"/>
      <c r="N6" s="95"/>
      <c r="O6" s="95"/>
    </row>
    <row r="7" spans="1:10" ht="12.75">
      <c r="A7" s="74"/>
      <c r="B7" s="72" t="s">
        <v>31</v>
      </c>
      <c r="C7" s="73"/>
      <c r="D7" s="73"/>
      <c r="E7" s="73"/>
      <c r="F7" s="73"/>
      <c r="G7" s="82" t="s">
        <v>16</v>
      </c>
      <c r="H7" s="82"/>
      <c r="I7" s="3">
        <v>2017</v>
      </c>
      <c r="J7" s="2" t="s">
        <v>0</v>
      </c>
    </row>
    <row r="8" spans="1:15" ht="13.5" customHeight="1">
      <c r="A8" s="74"/>
      <c r="B8" t="s">
        <v>9</v>
      </c>
      <c r="C8" s="84" t="s">
        <v>66</v>
      </c>
      <c r="D8" s="84"/>
      <c r="E8" s="84"/>
      <c r="F8" s="84"/>
      <c r="G8" s="84"/>
      <c r="H8" s="84"/>
      <c r="I8" s="84"/>
      <c r="J8" s="84"/>
      <c r="K8" s="84"/>
      <c r="L8" s="15" t="s">
        <v>5</v>
      </c>
      <c r="M8" s="146">
        <v>1111111111</v>
      </c>
      <c r="N8" s="147"/>
      <c r="O8" s="147"/>
    </row>
    <row r="9" spans="1:15" ht="12.75">
      <c r="A9" s="74"/>
      <c r="B9" t="s">
        <v>32</v>
      </c>
      <c r="C9" s="84" t="s">
        <v>65</v>
      </c>
      <c r="D9" s="84"/>
      <c r="E9" s="84"/>
      <c r="F9" s="84"/>
      <c r="G9" s="84"/>
      <c r="H9" s="84"/>
      <c r="I9" s="84"/>
      <c r="J9" s="84"/>
      <c r="K9" s="84"/>
      <c r="M9" s="11"/>
      <c r="N9" s="13"/>
      <c r="O9" s="13"/>
    </row>
    <row r="10" spans="1:15" ht="12.75" customHeight="1">
      <c r="A10" s="74"/>
      <c r="B10" s="43" t="s">
        <v>44</v>
      </c>
      <c r="C10" s="45">
        <v>2</v>
      </c>
      <c r="D10" s="94" t="s">
        <v>42</v>
      </c>
      <c r="E10" s="94"/>
      <c r="F10" s="94"/>
      <c r="G10" s="45">
        <v>2</v>
      </c>
      <c r="H10" s="83" t="s">
        <v>40</v>
      </c>
      <c r="I10" s="83"/>
      <c r="J10" s="44">
        <v>65.7</v>
      </c>
      <c r="K10" s="97">
        <f>IF(M10=0,"","Собственников:")</f>
      </c>
      <c r="L10" s="97"/>
      <c r="M10" s="96">
        <v>0</v>
      </c>
      <c r="N10" s="96"/>
      <c r="O10" s="21"/>
    </row>
    <row r="11" spans="1:16" ht="2.25" customHeight="1">
      <c r="A11" s="74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/>
      <c r="N11" s="21"/>
      <c r="O11" s="21"/>
      <c r="P11" s="10"/>
    </row>
    <row r="12" spans="1:16" ht="13.5" customHeight="1">
      <c r="A12" s="74"/>
      <c r="B12" s="92" t="s">
        <v>45</v>
      </c>
      <c r="C12" s="93"/>
      <c r="D12" s="85">
        <v>7262.58</v>
      </c>
      <c r="E12" s="85"/>
      <c r="F12" s="152"/>
      <c r="G12" s="152"/>
      <c r="H12" s="93" t="s">
        <v>25</v>
      </c>
      <c r="I12" s="93"/>
      <c r="J12" s="93"/>
      <c r="K12" s="38">
        <v>0</v>
      </c>
      <c r="L12" s="16"/>
      <c r="M12" s="16"/>
      <c r="N12" s="153"/>
      <c r="O12" s="153"/>
      <c r="P12"/>
    </row>
    <row r="13" spans="1:15" s="50" customFormat="1" ht="12" customHeight="1">
      <c r="A13" s="74"/>
      <c r="B13" s="76" t="s">
        <v>33</v>
      </c>
      <c r="C13" s="77"/>
      <c r="D13" s="78">
        <v>0</v>
      </c>
      <c r="E13" s="78"/>
      <c r="F13" s="46"/>
      <c r="G13" s="46"/>
      <c r="H13" s="47"/>
      <c r="I13" s="77" t="s">
        <v>33</v>
      </c>
      <c r="J13" s="77"/>
      <c r="K13" s="48">
        <v>0</v>
      </c>
      <c r="L13" s="49"/>
      <c r="M13" s="49"/>
      <c r="N13" s="150" t="s">
        <v>15</v>
      </c>
      <c r="O13" s="151"/>
    </row>
    <row r="14" spans="1:16" s="9" customFormat="1" ht="12.75" customHeight="1">
      <c r="A14" s="148"/>
      <c r="B14" s="132" t="s">
        <v>48</v>
      </c>
      <c r="C14" s="133"/>
      <c r="D14" s="142" t="s">
        <v>10</v>
      </c>
      <c r="E14" s="133"/>
      <c r="F14" s="149" t="s">
        <v>7</v>
      </c>
      <c r="G14" s="149"/>
      <c r="H14" s="23" t="s">
        <v>8</v>
      </c>
      <c r="I14" s="23" t="s">
        <v>24</v>
      </c>
      <c r="J14" s="24" t="s">
        <v>30</v>
      </c>
      <c r="K14" s="23" t="s">
        <v>35</v>
      </c>
      <c r="L14" s="149" t="s">
        <v>36</v>
      </c>
      <c r="M14" s="149"/>
      <c r="N14" s="25" t="s">
        <v>2</v>
      </c>
      <c r="O14" s="25" t="s">
        <v>1</v>
      </c>
      <c r="P14" s="10"/>
    </row>
    <row r="15" spans="1:16" s="9" customFormat="1" ht="21.75" customHeight="1">
      <c r="A15" s="148"/>
      <c r="B15" s="134" t="s">
        <v>57</v>
      </c>
      <c r="C15" s="135"/>
      <c r="D15" s="135"/>
      <c r="E15" s="135"/>
      <c r="F15" s="135"/>
      <c r="G15" s="135"/>
      <c r="H15" s="135"/>
      <c r="I15" s="135"/>
      <c r="J15" s="136"/>
      <c r="K15" s="53" t="str">
        <f>AD39</f>
        <v>3267.1</v>
      </c>
      <c r="L15" s="137"/>
      <c r="M15" s="138"/>
      <c r="N15" s="25"/>
      <c r="O15" s="25"/>
      <c r="P15" s="10"/>
    </row>
    <row r="16" spans="1:21" ht="12" customHeight="1">
      <c r="A16" s="148"/>
      <c r="B16" s="62" t="s">
        <v>37</v>
      </c>
      <c r="C16" s="63"/>
      <c r="D16" s="65" t="s">
        <v>21</v>
      </c>
      <c r="E16" s="66"/>
      <c r="F16" s="67">
        <v>65.7</v>
      </c>
      <c r="G16" s="68"/>
      <c r="H16" s="27">
        <v>30.87</v>
      </c>
      <c r="I16" s="20">
        <v>2028.16</v>
      </c>
      <c r="J16" s="20">
        <v>0</v>
      </c>
      <c r="K16" s="20">
        <f aca="true" t="shared" si="0" ref="K16:K29">IF(T16&lt;&gt;0,0,U16)</f>
        <v>0</v>
      </c>
      <c r="L16" s="64">
        <v>0</v>
      </c>
      <c r="M16" s="64"/>
      <c r="N16" s="28">
        <v>0</v>
      </c>
      <c r="O16" s="28">
        <v>0</v>
      </c>
      <c r="P16" s="17"/>
      <c r="Q16" s="18"/>
      <c r="T16">
        <v>2028.16</v>
      </c>
      <c r="U16">
        <v>2028.16</v>
      </c>
    </row>
    <row r="17" spans="1:21" ht="12" customHeight="1">
      <c r="A17" s="148"/>
      <c r="B17" s="62" t="s">
        <v>50</v>
      </c>
      <c r="C17" s="63"/>
      <c r="D17" s="65" t="s">
        <v>21</v>
      </c>
      <c r="E17" s="66"/>
      <c r="F17" s="67">
        <v>65.7</v>
      </c>
      <c r="G17" s="68"/>
      <c r="H17" s="27">
        <v>0.41</v>
      </c>
      <c r="I17" s="20">
        <v>26.94</v>
      </c>
      <c r="J17" s="20">
        <v>0</v>
      </c>
      <c r="K17" s="20">
        <f t="shared" si="0"/>
        <v>0</v>
      </c>
      <c r="L17" s="64">
        <v>0</v>
      </c>
      <c r="M17" s="64"/>
      <c r="N17" s="28">
        <v>0</v>
      </c>
      <c r="O17" s="28">
        <v>0</v>
      </c>
      <c r="P17" s="17"/>
      <c r="Q17" s="18"/>
      <c r="T17">
        <v>26.94</v>
      </c>
      <c r="U17">
        <v>26.94</v>
      </c>
    </row>
    <row r="18" spans="1:21" ht="12" customHeight="1">
      <c r="A18" s="148"/>
      <c r="B18" s="62" t="s">
        <v>51</v>
      </c>
      <c r="C18" s="63"/>
      <c r="D18" s="65" t="s">
        <v>21</v>
      </c>
      <c r="E18" s="66"/>
      <c r="F18" s="67">
        <v>65.7</v>
      </c>
      <c r="G18" s="68"/>
      <c r="H18" s="27">
        <v>0.09</v>
      </c>
      <c r="I18" s="20">
        <v>5.91</v>
      </c>
      <c r="J18" s="20">
        <v>0</v>
      </c>
      <c r="K18" s="20">
        <f t="shared" si="0"/>
        <v>0</v>
      </c>
      <c r="L18" s="64">
        <v>0</v>
      </c>
      <c r="M18" s="64"/>
      <c r="N18" s="28">
        <v>0</v>
      </c>
      <c r="O18" s="28">
        <v>0</v>
      </c>
      <c r="P18" s="17"/>
      <c r="Q18" s="18"/>
      <c r="T18">
        <v>5.91</v>
      </c>
      <c r="U18">
        <v>5.91</v>
      </c>
    </row>
    <row r="19" spans="1:21" ht="12" customHeight="1">
      <c r="A19" s="148"/>
      <c r="B19" s="62" t="s">
        <v>49</v>
      </c>
      <c r="C19" s="63"/>
      <c r="D19" s="65" t="s">
        <v>21</v>
      </c>
      <c r="E19" s="66"/>
      <c r="F19" s="67">
        <v>65.7</v>
      </c>
      <c r="G19" s="68"/>
      <c r="H19" s="27">
        <v>1.03</v>
      </c>
      <c r="I19" s="20">
        <v>67.67</v>
      </c>
      <c r="J19" s="20">
        <v>0</v>
      </c>
      <c r="K19" s="20">
        <f t="shared" si="0"/>
        <v>0</v>
      </c>
      <c r="L19" s="64">
        <v>0</v>
      </c>
      <c r="M19" s="64"/>
      <c r="N19" s="28">
        <v>0</v>
      </c>
      <c r="O19" s="28">
        <v>0</v>
      </c>
      <c r="P19" s="17"/>
      <c r="Q19" s="18"/>
      <c r="T19">
        <v>67.67</v>
      </c>
      <c r="U19">
        <v>67.67</v>
      </c>
    </row>
    <row r="20" spans="1:21" ht="12" customHeight="1">
      <c r="A20" s="148"/>
      <c r="B20" s="62" t="s">
        <v>47</v>
      </c>
      <c r="C20" s="63"/>
      <c r="D20" s="65" t="s">
        <v>21</v>
      </c>
      <c r="E20" s="66"/>
      <c r="F20" s="67">
        <v>65.7</v>
      </c>
      <c r="G20" s="68"/>
      <c r="H20" s="27">
        <v>6.99</v>
      </c>
      <c r="I20" s="20">
        <v>459.24</v>
      </c>
      <c r="J20" s="20">
        <v>0</v>
      </c>
      <c r="K20" s="20">
        <f t="shared" si="0"/>
        <v>0</v>
      </c>
      <c r="L20" s="64">
        <v>0</v>
      </c>
      <c r="M20" s="64"/>
      <c r="N20" s="28">
        <v>0</v>
      </c>
      <c r="O20" s="28">
        <v>0</v>
      </c>
      <c r="P20" s="17"/>
      <c r="Q20" s="18"/>
      <c r="T20">
        <v>459.24</v>
      </c>
      <c r="U20">
        <v>459.24</v>
      </c>
    </row>
    <row r="21" spans="1:21" ht="12" customHeight="1">
      <c r="A21" s="148"/>
      <c r="B21" s="62" t="s">
        <v>6</v>
      </c>
      <c r="C21" s="63"/>
      <c r="D21" s="65" t="s">
        <v>21</v>
      </c>
      <c r="E21" s="66"/>
      <c r="F21" s="67">
        <v>65.7</v>
      </c>
      <c r="G21" s="68"/>
      <c r="H21" s="27">
        <v>7.4</v>
      </c>
      <c r="I21" s="20">
        <v>486.18</v>
      </c>
      <c r="J21" s="20">
        <v>0</v>
      </c>
      <c r="K21" s="20">
        <f t="shared" si="0"/>
        <v>0</v>
      </c>
      <c r="L21" s="64">
        <v>0</v>
      </c>
      <c r="M21" s="64"/>
      <c r="N21" s="28">
        <v>0</v>
      </c>
      <c r="O21" s="28">
        <v>0</v>
      </c>
      <c r="P21" s="17"/>
      <c r="Q21" s="18"/>
      <c r="T21">
        <v>486.18</v>
      </c>
      <c r="U21">
        <v>486.18</v>
      </c>
    </row>
    <row r="22" spans="1:21" ht="12" customHeight="1">
      <c r="A22" s="148"/>
      <c r="B22" s="62" t="s">
        <v>29</v>
      </c>
      <c r="C22" s="63"/>
      <c r="D22" s="65" t="s">
        <v>22</v>
      </c>
      <c r="E22" s="66"/>
      <c r="F22" s="67">
        <v>2</v>
      </c>
      <c r="G22" s="68"/>
      <c r="H22" s="27">
        <v>66.5</v>
      </c>
      <c r="I22" s="20">
        <v>133</v>
      </c>
      <c r="J22" s="20">
        <v>0</v>
      </c>
      <c r="K22" s="20">
        <f t="shared" si="0"/>
        <v>0</v>
      </c>
      <c r="L22" s="64">
        <v>0</v>
      </c>
      <c r="M22" s="64"/>
      <c r="N22" s="28">
        <v>0</v>
      </c>
      <c r="O22" s="28">
        <v>0</v>
      </c>
      <c r="P22" s="17"/>
      <c r="Q22" s="18"/>
      <c r="T22">
        <v>133</v>
      </c>
      <c r="U22">
        <v>133</v>
      </c>
    </row>
    <row r="23" spans="1:21" ht="12" customHeight="1">
      <c r="A23" s="148"/>
      <c r="B23" s="62" t="s">
        <v>14</v>
      </c>
      <c r="C23" s="63"/>
      <c r="D23" s="65" t="s">
        <v>20</v>
      </c>
      <c r="E23" s="66"/>
      <c r="F23" s="67">
        <v>1</v>
      </c>
      <c r="G23" s="68"/>
      <c r="H23" s="27">
        <v>60</v>
      </c>
      <c r="I23" s="20">
        <v>60</v>
      </c>
      <c r="J23" s="20">
        <v>0</v>
      </c>
      <c r="K23" s="20">
        <f t="shared" si="0"/>
        <v>0</v>
      </c>
      <c r="L23" s="64">
        <v>0</v>
      </c>
      <c r="M23" s="64"/>
      <c r="N23" s="28">
        <v>0</v>
      </c>
      <c r="O23" s="28">
        <v>0</v>
      </c>
      <c r="P23" s="17"/>
      <c r="Q23" s="18"/>
      <c r="T23">
        <v>60</v>
      </c>
      <c r="U23">
        <v>60</v>
      </c>
    </row>
    <row r="24" spans="1:21" ht="12" customHeight="1">
      <c r="A24" s="148"/>
      <c r="B24" s="62" t="s">
        <v>46</v>
      </c>
      <c r="C24" s="63"/>
      <c r="D24" s="65"/>
      <c r="E24" s="66"/>
      <c r="F24" s="67">
        <v>0</v>
      </c>
      <c r="G24" s="68"/>
      <c r="H24" s="27">
        <v>0</v>
      </c>
      <c r="I24" s="20">
        <v>0</v>
      </c>
      <c r="J24" s="20">
        <v>0</v>
      </c>
      <c r="K24" s="20">
        <f t="shared" si="0"/>
        <v>0</v>
      </c>
      <c r="L24" s="64">
        <v>0</v>
      </c>
      <c r="M24" s="64"/>
      <c r="N24" s="28">
        <v>0</v>
      </c>
      <c r="O24" s="28">
        <v>0</v>
      </c>
      <c r="P24" s="17"/>
      <c r="Q24" s="18"/>
      <c r="T24">
        <v>0</v>
      </c>
      <c r="U24">
        <v>0</v>
      </c>
    </row>
    <row r="25" spans="1:21" ht="12" customHeight="1">
      <c r="A25" s="148"/>
      <c r="B25" s="62" t="s">
        <v>26</v>
      </c>
      <c r="C25" s="63"/>
      <c r="D25" s="65" t="s">
        <v>18</v>
      </c>
      <c r="E25" s="66"/>
      <c r="F25" s="67">
        <v>2.426958</v>
      </c>
      <c r="G25" s="68"/>
      <c r="H25" s="27">
        <v>1344.53</v>
      </c>
      <c r="I25" s="20">
        <v>3263.12</v>
      </c>
      <c r="J25" s="20">
        <v>0</v>
      </c>
      <c r="K25" s="20">
        <f t="shared" si="0"/>
        <v>3263.12</v>
      </c>
      <c r="L25" s="64">
        <v>0</v>
      </c>
      <c r="M25" s="64"/>
      <c r="N25" s="28">
        <v>0</v>
      </c>
      <c r="O25" s="28">
        <v>0</v>
      </c>
      <c r="P25" s="17"/>
      <c r="Q25" s="18"/>
      <c r="T25">
        <v>0</v>
      </c>
      <c r="U25">
        <v>3263.12</v>
      </c>
    </row>
    <row r="26" spans="1:21" ht="12" customHeight="1">
      <c r="A26" s="148"/>
      <c r="B26" s="62" t="s">
        <v>17</v>
      </c>
      <c r="C26" s="63"/>
      <c r="D26" s="65" t="s">
        <v>19</v>
      </c>
      <c r="E26" s="66"/>
      <c r="F26" s="67">
        <v>5</v>
      </c>
      <c r="G26" s="68"/>
      <c r="H26" s="27">
        <v>15.67</v>
      </c>
      <c r="I26" s="20">
        <v>78.35</v>
      </c>
      <c r="J26" s="20">
        <v>0</v>
      </c>
      <c r="K26" s="20">
        <f t="shared" si="0"/>
        <v>78.35</v>
      </c>
      <c r="L26" s="64">
        <v>0</v>
      </c>
      <c r="M26" s="64"/>
      <c r="N26" s="28">
        <v>233.4</v>
      </c>
      <c r="O26" s="28">
        <v>238.4</v>
      </c>
      <c r="P26" s="17"/>
      <c r="Q26" s="18"/>
      <c r="T26">
        <v>0</v>
      </c>
      <c r="U26">
        <v>78.35</v>
      </c>
    </row>
    <row r="27" spans="1:21" ht="12" customHeight="1">
      <c r="A27" s="148"/>
      <c r="B27" s="62" t="s">
        <v>41</v>
      </c>
      <c r="C27" s="63"/>
      <c r="D27" s="65" t="s">
        <v>19</v>
      </c>
      <c r="E27" s="66"/>
      <c r="F27" s="67">
        <v>3</v>
      </c>
      <c r="G27" s="68"/>
      <c r="H27" s="27">
        <v>75.7</v>
      </c>
      <c r="I27" s="20">
        <v>227.1</v>
      </c>
      <c r="J27" s="20">
        <v>0</v>
      </c>
      <c r="K27" s="20">
        <f t="shared" si="0"/>
        <v>227.1</v>
      </c>
      <c r="L27" s="64">
        <v>0</v>
      </c>
      <c r="M27" s="64"/>
      <c r="N27" s="28">
        <v>170.6</v>
      </c>
      <c r="O27" s="28">
        <v>173.6</v>
      </c>
      <c r="P27" s="17"/>
      <c r="Q27" s="18"/>
      <c r="T27">
        <v>0</v>
      </c>
      <c r="U27">
        <v>227.1</v>
      </c>
    </row>
    <row r="28" spans="1:21" ht="12" customHeight="1">
      <c r="A28" s="148"/>
      <c r="B28" s="62" t="s">
        <v>43</v>
      </c>
      <c r="C28" s="63"/>
      <c r="D28" s="65" t="s">
        <v>19</v>
      </c>
      <c r="E28" s="66"/>
      <c r="F28" s="67">
        <v>8</v>
      </c>
      <c r="G28" s="68"/>
      <c r="H28" s="27">
        <v>24.02</v>
      </c>
      <c r="I28" s="20">
        <v>192.16</v>
      </c>
      <c r="J28" s="20">
        <v>0</v>
      </c>
      <c r="K28" s="20">
        <f t="shared" si="0"/>
        <v>192.16</v>
      </c>
      <c r="L28" s="64">
        <v>0</v>
      </c>
      <c r="M28" s="64"/>
      <c r="N28" s="28">
        <v>0</v>
      </c>
      <c r="O28" s="28">
        <v>0</v>
      </c>
      <c r="P28" s="17"/>
      <c r="Q28" s="18"/>
      <c r="T28">
        <v>0</v>
      </c>
      <c r="U28">
        <v>192.16</v>
      </c>
    </row>
    <row r="29" spans="1:21" ht="12" customHeight="1">
      <c r="A29" s="148"/>
      <c r="B29" s="62" t="s">
        <v>3</v>
      </c>
      <c r="C29" s="63"/>
      <c r="D29" s="65" t="s">
        <v>20</v>
      </c>
      <c r="E29" s="66"/>
      <c r="F29" s="67">
        <v>1</v>
      </c>
      <c r="G29" s="68"/>
      <c r="H29" s="27">
        <v>75</v>
      </c>
      <c r="I29" s="20">
        <v>75</v>
      </c>
      <c r="J29" s="20">
        <v>0</v>
      </c>
      <c r="K29" s="20">
        <f t="shared" si="0"/>
        <v>75</v>
      </c>
      <c r="L29" s="64">
        <v>0</v>
      </c>
      <c r="M29" s="64"/>
      <c r="N29" s="28">
        <v>0</v>
      </c>
      <c r="O29" s="28">
        <v>0</v>
      </c>
      <c r="P29" s="17"/>
      <c r="Q29" s="18"/>
      <c r="T29">
        <v>0</v>
      </c>
      <c r="U29">
        <v>75</v>
      </c>
    </row>
    <row r="30" spans="1:21" s="8" customFormat="1" ht="12" customHeight="1">
      <c r="A30" s="52" t="s">
        <v>11</v>
      </c>
      <c r="B30" s="128" t="s">
        <v>11</v>
      </c>
      <c r="C30" s="129"/>
      <c r="D30" s="129"/>
      <c r="E30" s="129"/>
      <c r="F30" s="129"/>
      <c r="G30" s="129"/>
      <c r="H30" s="130"/>
      <c r="I30" s="29">
        <v>7102.83</v>
      </c>
      <c r="J30" s="29">
        <v>0</v>
      </c>
      <c r="K30" s="29">
        <f>U30</f>
        <v>7102.83</v>
      </c>
      <c r="L30" s="143">
        <v>0</v>
      </c>
      <c r="M30" s="144"/>
      <c r="N30" s="6"/>
      <c r="O30" s="6"/>
      <c r="P30" s="30"/>
      <c r="Q30" s="31"/>
      <c r="T30" s="8">
        <v>3267.1</v>
      </c>
      <c r="U30" s="8">
        <v>7102.83</v>
      </c>
    </row>
    <row r="31" ht="4.5" customHeight="1">
      <c r="A31" s="1"/>
    </row>
    <row r="32" spans="1:15" ht="15.75">
      <c r="A32" s="1" t="s">
        <v>13</v>
      </c>
      <c r="B32" s="112" t="s">
        <v>39</v>
      </c>
      <c r="C32" s="113"/>
      <c r="D32" s="113"/>
      <c r="E32" s="114"/>
      <c r="F32" s="139">
        <f>IF(K30-(K12-K13)+K32+D12-D13&gt;0,K30-(K12-K13)+K32+D12-D13,0)</f>
        <v>14365.41</v>
      </c>
      <c r="G32" s="140"/>
      <c r="H32" s="141"/>
      <c r="I32" s="122" t="s">
        <v>34</v>
      </c>
      <c r="J32" s="123"/>
      <c r="K32" s="51">
        <v>0</v>
      </c>
      <c r="L32" s="37"/>
      <c r="M32" s="124" t="s">
        <v>27</v>
      </c>
      <c r="N32" s="124"/>
      <c r="O32" s="61">
        <f>IF(K30-(K12-K13)+T32+D12-D13&lt;0,K30-(K12-K13)+T32+D12-D13,0)</f>
        <v>0</v>
      </c>
    </row>
    <row r="33" spans="1:15" ht="1.5" customHeight="1">
      <c r="A33" s="1"/>
      <c r="B33" s="120"/>
      <c r="C33" s="121"/>
      <c r="D33" s="121"/>
      <c r="E33" s="121"/>
      <c r="F33" s="131"/>
      <c r="G33" s="131"/>
      <c r="H33" s="131"/>
      <c r="J33" s="111"/>
      <c r="K33" s="111"/>
      <c r="L33" s="111"/>
      <c r="M33" s="111"/>
      <c r="N33" s="111"/>
      <c r="O33" s="26"/>
    </row>
    <row r="34" spans="1:15" ht="2.2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6"/>
      <c r="O34" s="116"/>
    </row>
    <row r="35" spans="1:15" ht="6" customHeight="1" hidden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8"/>
      <c r="O35" s="118"/>
    </row>
    <row r="36" spans="1:15" ht="0.75" customHeight="1" hidden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6" s="40" customFormat="1" ht="13.5" customHeight="1">
      <c r="A37" s="108" t="s">
        <v>60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10"/>
      <c r="P37" s="39"/>
    </row>
    <row r="38" spans="1:16" s="40" customFormat="1" ht="13.5" customHeight="1">
      <c r="A38" s="105" t="s">
        <v>62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7"/>
      <c r="P38" s="39"/>
    </row>
    <row r="39" spans="1:30" s="40" customFormat="1" ht="13.5" customHeight="1">
      <c r="A39" s="105" t="s">
        <v>53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39"/>
      <c r="AD39" s="40" t="s">
        <v>4</v>
      </c>
    </row>
    <row r="40" spans="1:16" s="40" customFormat="1" ht="13.5" customHeight="1">
      <c r="A40" s="105" t="s">
        <v>54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7"/>
      <c r="P40" s="39"/>
    </row>
    <row r="41" spans="1:16" s="40" customFormat="1" ht="13.5" customHeight="1">
      <c r="A41" s="105" t="s">
        <v>56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7"/>
      <c r="P41" s="39"/>
    </row>
    <row r="42" spans="1:16" s="40" customFormat="1" ht="13.5" customHeight="1">
      <c r="A42" s="105" t="s">
        <v>52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7"/>
      <c r="P42" s="39"/>
    </row>
    <row r="43" spans="1:16" s="40" customFormat="1" ht="13.5" customHeight="1">
      <c r="A43" s="105" t="s">
        <v>61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7"/>
      <c r="P43" s="39"/>
    </row>
    <row r="44" spans="1:16" s="40" customFormat="1" ht="13.5" customHeight="1">
      <c r="A44" s="101" t="s">
        <v>59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3"/>
      <c r="P44" s="39"/>
    </row>
    <row r="45" spans="1:16" s="42" customFormat="1" ht="15" customHeight="1">
      <c r="A45" s="125" t="s">
        <v>55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7"/>
      <c r="P45" s="41"/>
    </row>
    <row r="46" spans="1:2" ht="5.25" customHeight="1">
      <c r="A46" s="54"/>
      <c r="B46" s="55"/>
    </row>
    <row r="47" spans="1:15" ht="14.25" customHeight="1">
      <c r="A47" s="56">
        <f>IF(B47=0,"","Текущий платеж:")</f>
      </c>
      <c r="B47" s="58">
        <v>0</v>
      </c>
      <c r="C47" s="4"/>
      <c r="D47" s="4"/>
      <c r="E47" s="119"/>
      <c r="F47" s="119"/>
      <c r="G47" s="14"/>
      <c r="H47" s="119"/>
      <c r="I47" s="119"/>
      <c r="J47" s="111"/>
      <c r="K47" s="111"/>
      <c r="L47" s="111"/>
      <c r="M47" s="111"/>
      <c r="N47" s="111"/>
      <c r="O47" s="26"/>
    </row>
    <row r="48" spans="1:15" s="4" customFormat="1" ht="15" customHeight="1" thickBot="1">
      <c r="A48" s="57">
        <f>IF(B47=0,"","в т.ч. Пени:")</f>
      </c>
      <c r="B48" s="59">
        <v>0</v>
      </c>
      <c r="C48" s="35"/>
      <c r="D48" s="35"/>
      <c r="E48" s="145" t="s">
        <v>12</v>
      </c>
      <c r="F48" s="145"/>
      <c r="G48" s="35"/>
      <c r="H48" s="145" t="s">
        <v>28</v>
      </c>
      <c r="I48" s="145"/>
      <c r="J48" s="104"/>
      <c r="K48" s="104"/>
      <c r="L48" s="104"/>
      <c r="M48" s="104"/>
      <c r="N48" s="104"/>
      <c r="O48" s="36"/>
    </row>
    <row r="49" spans="2:15" ht="9.75" customHeight="1">
      <c r="B49" s="8"/>
      <c r="C49" s="8"/>
      <c r="D49" s="8"/>
      <c r="E49" s="8"/>
      <c r="F49" s="8"/>
      <c r="G49" s="8"/>
      <c r="H49" s="8"/>
      <c r="I49" s="100"/>
      <c r="J49" s="100"/>
      <c r="K49" s="8"/>
      <c r="N49" s="8"/>
      <c r="O49" s="8"/>
    </row>
    <row r="50" spans="1:15" ht="12.75" customHeight="1">
      <c r="A50" s="60">
        <f ca="1">NOW()</f>
        <v>42793.39845115741</v>
      </c>
      <c r="B50" s="86" t="str">
        <f>C57</f>
        <v>Баскакова ул.(К), д.33</v>
      </c>
      <c r="C50" s="86"/>
      <c r="D50" s="86"/>
      <c r="E50" s="86"/>
      <c r="F50" s="86"/>
      <c r="G50" s="86"/>
      <c r="H50" s="86"/>
      <c r="I50" s="86" t="str">
        <f>C58</f>
        <v>Иванов Иван Иванович</v>
      </c>
      <c r="J50" s="86"/>
      <c r="K50" s="86"/>
      <c r="L50" s="86"/>
      <c r="M50" s="86"/>
      <c r="N50" s="86"/>
      <c r="O50" s="86"/>
    </row>
    <row r="51" spans="1:15" ht="3" customHeight="1">
      <c r="A51" s="1"/>
      <c r="B51" s="32"/>
      <c r="C51" s="4"/>
      <c r="D51" s="4"/>
      <c r="E51" s="91"/>
      <c r="F51" s="91"/>
      <c r="G51" s="91"/>
      <c r="H51" s="91"/>
      <c r="I51" s="91"/>
      <c r="J51" s="4"/>
      <c r="K51" s="33"/>
      <c r="L51" s="4"/>
      <c r="M51" s="4"/>
      <c r="N51" s="4"/>
      <c r="O51" s="4"/>
    </row>
    <row r="52" spans="1:15" ht="22.5" customHeight="1">
      <c r="A52" s="5" t="s">
        <v>23</v>
      </c>
      <c r="B52" s="89" t="s">
        <v>64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</row>
    <row r="53" spans="1:22" ht="14.25" customHeight="1">
      <c r="A53" s="5"/>
      <c r="B53" s="98" t="s">
        <v>58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V53" s="34" t="s">
        <v>38</v>
      </c>
    </row>
    <row r="54" spans="1:22" ht="24" customHeight="1">
      <c r="A54" s="74" t="s">
        <v>63</v>
      </c>
      <c r="B54" s="22"/>
      <c r="C54" s="71" t="str">
        <f>IF(TRIM(V54)="","",Code_128(V54))</f>
        <v>C05&lt;94455140=047551542461584209:1015558451509240=980155155155155155155155155944@</v>
      </c>
      <c r="D54" s="71"/>
      <c r="E54" s="71"/>
      <c r="F54" s="71"/>
      <c r="G54" s="71"/>
      <c r="H54" s="71"/>
      <c r="I54" s="71"/>
      <c r="J54" s="71"/>
      <c r="K54" s="69">
        <f>IF(TRIM(N54)="","","Оплатить до ")</f>
      </c>
      <c r="L54" s="69"/>
      <c r="M54" s="69"/>
      <c r="N54" s="75"/>
      <c r="O54" s="75"/>
      <c r="V54" t="str">
        <f>IF(TRIM(V53)="","",53:53&amp;RIGHT("000000000"&amp;TRUNC(PRODUCT(F81,100)),8)&amp;RIGHT("000000000"&amp;TRUNC(PRODUCT(B96,100)),8)&amp;RIGHT("000000000"&amp;TRUNC(PRODUCT(B97,100)),8))</f>
        <v>69110265800220171054590010014365410000000000000000</v>
      </c>
    </row>
    <row r="55" spans="1:15" ht="3.75" customHeight="1">
      <c r="A55" s="74"/>
      <c r="B55" s="19"/>
      <c r="C55" s="70"/>
      <c r="D55" s="70"/>
      <c r="E55" s="70"/>
      <c r="F55" s="70"/>
      <c r="G55" s="70"/>
      <c r="H55" s="70"/>
      <c r="I55" s="70"/>
      <c r="J55" s="70"/>
      <c r="K55" s="7"/>
      <c r="L55" s="87"/>
      <c r="M55" s="88"/>
      <c r="N55" s="95"/>
      <c r="O55" s="95"/>
    </row>
    <row r="56" spans="1:10" ht="12.75">
      <c r="A56" s="74"/>
      <c r="B56" s="72" t="s">
        <v>31</v>
      </c>
      <c r="C56" s="73"/>
      <c r="D56" s="73"/>
      <c r="E56" s="73"/>
      <c r="F56" s="73"/>
      <c r="G56" s="82" t="s">
        <v>16</v>
      </c>
      <c r="H56" s="82"/>
      <c r="I56" s="3">
        <v>2017</v>
      </c>
      <c r="J56" s="2" t="s">
        <v>0</v>
      </c>
    </row>
    <row r="57" spans="1:15" ht="13.5" customHeight="1">
      <c r="A57" s="74"/>
      <c r="B57" t="s">
        <v>9</v>
      </c>
      <c r="C57" s="84" t="s">
        <v>66</v>
      </c>
      <c r="D57" s="84"/>
      <c r="E57" s="84"/>
      <c r="F57" s="84"/>
      <c r="G57" s="84"/>
      <c r="H57" s="84"/>
      <c r="I57" s="84"/>
      <c r="J57" s="84"/>
      <c r="K57" s="84"/>
      <c r="L57" s="15" t="s">
        <v>5</v>
      </c>
      <c r="M57" s="146">
        <v>1111111111</v>
      </c>
      <c r="N57" s="147"/>
      <c r="O57" s="147"/>
    </row>
    <row r="58" spans="1:15" ht="12.75">
      <c r="A58" s="74"/>
      <c r="B58" t="s">
        <v>32</v>
      </c>
      <c r="C58" s="84" t="s">
        <v>65</v>
      </c>
      <c r="D58" s="84"/>
      <c r="E58" s="84"/>
      <c r="F58" s="84"/>
      <c r="G58" s="84"/>
      <c r="H58" s="84"/>
      <c r="I58" s="84"/>
      <c r="J58" s="84"/>
      <c r="K58" s="84"/>
      <c r="M58" s="11"/>
      <c r="N58" s="13"/>
      <c r="O58" s="13"/>
    </row>
    <row r="59" spans="1:15" ht="12.75" customHeight="1">
      <c r="A59" s="74"/>
      <c r="B59" s="43" t="s">
        <v>44</v>
      </c>
      <c r="C59" s="45">
        <v>2</v>
      </c>
      <c r="D59" s="94" t="s">
        <v>42</v>
      </c>
      <c r="E59" s="94"/>
      <c r="F59" s="94"/>
      <c r="G59" s="45">
        <v>2</v>
      </c>
      <c r="H59" s="83" t="s">
        <v>40</v>
      </c>
      <c r="I59" s="83"/>
      <c r="J59" s="44">
        <v>65.7</v>
      </c>
      <c r="K59" s="97">
        <f>IF(M59=0,"","Собственников:")</f>
      </c>
      <c r="L59" s="97"/>
      <c r="M59" s="96">
        <v>0</v>
      </c>
      <c r="N59" s="96"/>
      <c r="O59" s="21"/>
    </row>
    <row r="60" spans="1:16" ht="2.25" customHeight="1">
      <c r="A60" s="74"/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1"/>
      <c r="N60" s="21"/>
      <c r="O60" s="21"/>
      <c r="P60" s="10"/>
    </row>
    <row r="61" spans="1:16" ht="13.5" customHeight="1">
      <c r="A61" s="74"/>
      <c r="B61" s="92" t="s">
        <v>45</v>
      </c>
      <c r="C61" s="93"/>
      <c r="D61" s="85">
        <v>7262.58</v>
      </c>
      <c r="E61" s="85"/>
      <c r="F61" s="152"/>
      <c r="G61" s="152"/>
      <c r="H61" s="93" t="s">
        <v>25</v>
      </c>
      <c r="I61" s="93"/>
      <c r="J61" s="93"/>
      <c r="K61" s="38">
        <v>0</v>
      </c>
      <c r="L61" s="16"/>
      <c r="M61" s="16"/>
      <c r="N61" s="153"/>
      <c r="O61" s="153"/>
      <c r="P61"/>
    </row>
    <row r="62" spans="1:15" s="50" customFormat="1" ht="12" customHeight="1">
      <c r="A62" s="74"/>
      <c r="B62" s="76" t="s">
        <v>33</v>
      </c>
      <c r="C62" s="77"/>
      <c r="D62" s="78">
        <v>0</v>
      </c>
      <c r="E62" s="78"/>
      <c r="F62" s="46"/>
      <c r="G62" s="46"/>
      <c r="H62" s="47"/>
      <c r="I62" s="77" t="s">
        <v>33</v>
      </c>
      <c r="J62" s="77"/>
      <c r="K62" s="48">
        <v>0</v>
      </c>
      <c r="L62" s="49"/>
      <c r="M62" s="49"/>
      <c r="N62" s="150" t="s">
        <v>15</v>
      </c>
      <c r="O62" s="151"/>
    </row>
    <row r="63" spans="1:16" s="9" customFormat="1" ht="12.75" customHeight="1">
      <c r="A63" s="148"/>
      <c r="B63" s="132" t="s">
        <v>48</v>
      </c>
      <c r="C63" s="133"/>
      <c r="D63" s="142" t="s">
        <v>10</v>
      </c>
      <c r="E63" s="133"/>
      <c r="F63" s="149" t="s">
        <v>7</v>
      </c>
      <c r="G63" s="149"/>
      <c r="H63" s="23" t="s">
        <v>8</v>
      </c>
      <c r="I63" s="23" t="s">
        <v>24</v>
      </c>
      <c r="J63" s="24" t="s">
        <v>30</v>
      </c>
      <c r="K63" s="23" t="s">
        <v>35</v>
      </c>
      <c r="L63" s="149" t="s">
        <v>36</v>
      </c>
      <c r="M63" s="149"/>
      <c r="N63" s="25" t="s">
        <v>2</v>
      </c>
      <c r="O63" s="25" t="s">
        <v>1</v>
      </c>
      <c r="P63" s="10"/>
    </row>
    <row r="64" spans="1:16" s="9" customFormat="1" ht="21.75" customHeight="1">
      <c r="A64" s="148"/>
      <c r="B64" s="134" t="s">
        <v>57</v>
      </c>
      <c r="C64" s="135"/>
      <c r="D64" s="135"/>
      <c r="E64" s="135"/>
      <c r="F64" s="135"/>
      <c r="G64" s="135"/>
      <c r="H64" s="135"/>
      <c r="I64" s="135"/>
      <c r="J64" s="136"/>
      <c r="K64" s="53" t="str">
        <f>AD88</f>
        <v>3267.1</v>
      </c>
      <c r="L64" s="137"/>
      <c r="M64" s="138"/>
      <c r="N64" s="25"/>
      <c r="O64" s="25"/>
      <c r="P64" s="10"/>
    </row>
    <row r="65" spans="1:21" ht="12" customHeight="1">
      <c r="A65" s="148"/>
      <c r="B65" s="62" t="s">
        <v>37</v>
      </c>
      <c r="C65" s="63"/>
      <c r="D65" s="65" t="s">
        <v>21</v>
      </c>
      <c r="E65" s="66"/>
      <c r="F65" s="67">
        <v>65.7</v>
      </c>
      <c r="G65" s="68"/>
      <c r="H65" s="27">
        <v>30.87</v>
      </c>
      <c r="I65" s="20">
        <v>2028.16</v>
      </c>
      <c r="J65" s="20">
        <v>0</v>
      </c>
      <c r="K65" s="20">
        <f aca="true" t="shared" si="1" ref="K65:K78">IF(T65&lt;&gt;0,0,U65)</f>
        <v>0</v>
      </c>
      <c r="L65" s="64">
        <v>0</v>
      </c>
      <c r="M65" s="64"/>
      <c r="N65" s="28">
        <v>0</v>
      </c>
      <c r="O65" s="28">
        <v>0</v>
      </c>
      <c r="P65" s="17"/>
      <c r="Q65" s="18"/>
      <c r="T65">
        <v>2028.16</v>
      </c>
      <c r="U65">
        <v>2028.16</v>
      </c>
    </row>
    <row r="66" spans="1:21" ht="12" customHeight="1">
      <c r="A66" s="148"/>
      <c r="B66" s="62" t="s">
        <v>50</v>
      </c>
      <c r="C66" s="63"/>
      <c r="D66" s="65" t="s">
        <v>21</v>
      </c>
      <c r="E66" s="66"/>
      <c r="F66" s="67">
        <v>65.7</v>
      </c>
      <c r="G66" s="68"/>
      <c r="H66" s="27">
        <v>0.41</v>
      </c>
      <c r="I66" s="20">
        <v>26.94</v>
      </c>
      <c r="J66" s="20">
        <v>0</v>
      </c>
      <c r="K66" s="20">
        <f t="shared" si="1"/>
        <v>0</v>
      </c>
      <c r="L66" s="64">
        <v>0</v>
      </c>
      <c r="M66" s="64"/>
      <c r="N66" s="28">
        <v>0</v>
      </c>
      <c r="O66" s="28">
        <v>0</v>
      </c>
      <c r="P66" s="17"/>
      <c r="Q66" s="18"/>
      <c r="T66">
        <v>26.94</v>
      </c>
      <c r="U66">
        <v>26.94</v>
      </c>
    </row>
    <row r="67" spans="1:21" ht="12" customHeight="1">
      <c r="A67" s="148"/>
      <c r="B67" s="62" t="s">
        <v>51</v>
      </c>
      <c r="C67" s="63"/>
      <c r="D67" s="65" t="s">
        <v>21</v>
      </c>
      <c r="E67" s="66"/>
      <c r="F67" s="67">
        <v>65.7</v>
      </c>
      <c r="G67" s="68"/>
      <c r="H67" s="27">
        <v>0.09</v>
      </c>
      <c r="I67" s="20">
        <v>5.91</v>
      </c>
      <c r="J67" s="20">
        <v>0</v>
      </c>
      <c r="K67" s="20">
        <f t="shared" si="1"/>
        <v>0</v>
      </c>
      <c r="L67" s="64">
        <v>0</v>
      </c>
      <c r="M67" s="64"/>
      <c r="N67" s="28">
        <v>0</v>
      </c>
      <c r="O67" s="28">
        <v>0</v>
      </c>
      <c r="P67" s="17"/>
      <c r="Q67" s="18"/>
      <c r="T67">
        <v>5.91</v>
      </c>
      <c r="U67">
        <v>5.91</v>
      </c>
    </row>
    <row r="68" spans="1:21" ht="12" customHeight="1">
      <c r="A68" s="148"/>
      <c r="B68" s="62" t="s">
        <v>49</v>
      </c>
      <c r="C68" s="63"/>
      <c r="D68" s="65" t="s">
        <v>21</v>
      </c>
      <c r="E68" s="66"/>
      <c r="F68" s="67">
        <v>65.7</v>
      </c>
      <c r="G68" s="68"/>
      <c r="H68" s="27">
        <v>1.03</v>
      </c>
      <c r="I68" s="20">
        <v>67.67</v>
      </c>
      <c r="J68" s="20">
        <v>0</v>
      </c>
      <c r="K68" s="20">
        <f t="shared" si="1"/>
        <v>0</v>
      </c>
      <c r="L68" s="64">
        <v>0</v>
      </c>
      <c r="M68" s="64"/>
      <c r="N68" s="28">
        <v>0</v>
      </c>
      <c r="O68" s="28">
        <v>0</v>
      </c>
      <c r="P68" s="17"/>
      <c r="Q68" s="18"/>
      <c r="T68">
        <v>67.67</v>
      </c>
      <c r="U68">
        <v>67.67</v>
      </c>
    </row>
    <row r="69" spans="1:21" ht="12" customHeight="1">
      <c r="A69" s="148"/>
      <c r="B69" s="62" t="s">
        <v>47</v>
      </c>
      <c r="C69" s="63"/>
      <c r="D69" s="65" t="s">
        <v>21</v>
      </c>
      <c r="E69" s="66"/>
      <c r="F69" s="67">
        <v>65.7</v>
      </c>
      <c r="G69" s="68"/>
      <c r="H69" s="27">
        <v>6.99</v>
      </c>
      <c r="I69" s="20">
        <v>459.24</v>
      </c>
      <c r="J69" s="20">
        <v>0</v>
      </c>
      <c r="K69" s="20">
        <f t="shared" si="1"/>
        <v>0</v>
      </c>
      <c r="L69" s="64">
        <v>0</v>
      </c>
      <c r="M69" s="64"/>
      <c r="N69" s="28">
        <v>0</v>
      </c>
      <c r="O69" s="28">
        <v>0</v>
      </c>
      <c r="P69" s="17"/>
      <c r="Q69" s="18"/>
      <c r="T69">
        <v>459.24</v>
      </c>
      <c r="U69">
        <v>459.24</v>
      </c>
    </row>
    <row r="70" spans="1:21" ht="12" customHeight="1">
      <c r="A70" s="148"/>
      <c r="B70" s="62" t="s">
        <v>6</v>
      </c>
      <c r="C70" s="63"/>
      <c r="D70" s="65" t="s">
        <v>21</v>
      </c>
      <c r="E70" s="66"/>
      <c r="F70" s="67">
        <v>65.7</v>
      </c>
      <c r="G70" s="68"/>
      <c r="H70" s="27">
        <v>7.4</v>
      </c>
      <c r="I70" s="20">
        <v>486.18</v>
      </c>
      <c r="J70" s="20">
        <v>0</v>
      </c>
      <c r="K70" s="20">
        <f t="shared" si="1"/>
        <v>0</v>
      </c>
      <c r="L70" s="64">
        <v>0</v>
      </c>
      <c r="M70" s="64"/>
      <c r="N70" s="28">
        <v>0</v>
      </c>
      <c r="O70" s="28">
        <v>0</v>
      </c>
      <c r="P70" s="17"/>
      <c r="Q70" s="18"/>
      <c r="T70">
        <v>486.18</v>
      </c>
      <c r="U70">
        <v>486.18</v>
      </c>
    </row>
    <row r="71" spans="1:21" ht="12" customHeight="1">
      <c r="A71" s="148"/>
      <c r="B71" s="62" t="s">
        <v>29</v>
      </c>
      <c r="C71" s="63"/>
      <c r="D71" s="65" t="s">
        <v>22</v>
      </c>
      <c r="E71" s="66"/>
      <c r="F71" s="67">
        <v>2</v>
      </c>
      <c r="G71" s="68"/>
      <c r="H71" s="27">
        <v>66.5</v>
      </c>
      <c r="I71" s="20">
        <v>133</v>
      </c>
      <c r="J71" s="20">
        <v>0</v>
      </c>
      <c r="K71" s="20">
        <f t="shared" si="1"/>
        <v>0</v>
      </c>
      <c r="L71" s="64">
        <v>0</v>
      </c>
      <c r="M71" s="64"/>
      <c r="N71" s="28">
        <v>0</v>
      </c>
      <c r="O71" s="28">
        <v>0</v>
      </c>
      <c r="P71" s="17"/>
      <c r="Q71" s="18"/>
      <c r="T71">
        <v>133</v>
      </c>
      <c r="U71">
        <v>133</v>
      </c>
    </row>
    <row r="72" spans="1:21" ht="12" customHeight="1">
      <c r="A72" s="148"/>
      <c r="B72" s="62" t="s">
        <v>14</v>
      </c>
      <c r="C72" s="63"/>
      <c r="D72" s="65" t="s">
        <v>20</v>
      </c>
      <c r="E72" s="66"/>
      <c r="F72" s="67">
        <v>1</v>
      </c>
      <c r="G72" s="68"/>
      <c r="H72" s="27">
        <v>60</v>
      </c>
      <c r="I72" s="20">
        <v>60</v>
      </c>
      <c r="J72" s="20">
        <v>0</v>
      </c>
      <c r="K72" s="20">
        <f t="shared" si="1"/>
        <v>0</v>
      </c>
      <c r="L72" s="64">
        <v>0</v>
      </c>
      <c r="M72" s="64"/>
      <c r="N72" s="28">
        <v>0</v>
      </c>
      <c r="O72" s="28">
        <v>0</v>
      </c>
      <c r="P72" s="17"/>
      <c r="Q72" s="18"/>
      <c r="T72">
        <v>60</v>
      </c>
      <c r="U72">
        <v>60</v>
      </c>
    </row>
    <row r="73" spans="1:21" ht="12" customHeight="1">
      <c r="A73" s="148"/>
      <c r="B73" s="62" t="s">
        <v>46</v>
      </c>
      <c r="C73" s="63"/>
      <c r="D73" s="65"/>
      <c r="E73" s="66"/>
      <c r="F73" s="67">
        <v>0</v>
      </c>
      <c r="G73" s="68"/>
      <c r="H73" s="27">
        <v>0</v>
      </c>
      <c r="I73" s="20">
        <v>0</v>
      </c>
      <c r="J73" s="20">
        <v>0</v>
      </c>
      <c r="K73" s="20">
        <f t="shared" si="1"/>
        <v>0</v>
      </c>
      <c r="L73" s="64">
        <v>0</v>
      </c>
      <c r="M73" s="64"/>
      <c r="N73" s="28">
        <v>0</v>
      </c>
      <c r="O73" s="28">
        <v>0</v>
      </c>
      <c r="P73" s="17"/>
      <c r="Q73" s="18"/>
      <c r="T73">
        <v>0</v>
      </c>
      <c r="U73">
        <v>0</v>
      </c>
    </row>
    <row r="74" spans="1:21" ht="12" customHeight="1">
      <c r="A74" s="148"/>
      <c r="B74" s="62" t="s">
        <v>26</v>
      </c>
      <c r="C74" s="63"/>
      <c r="D74" s="65" t="s">
        <v>18</v>
      </c>
      <c r="E74" s="66"/>
      <c r="F74" s="67">
        <v>2.426958</v>
      </c>
      <c r="G74" s="68"/>
      <c r="H74" s="27">
        <v>1344.53</v>
      </c>
      <c r="I74" s="20">
        <v>3263.12</v>
      </c>
      <c r="J74" s="20">
        <v>0</v>
      </c>
      <c r="K74" s="20">
        <f t="shared" si="1"/>
        <v>3263.12</v>
      </c>
      <c r="L74" s="64">
        <v>0</v>
      </c>
      <c r="M74" s="64"/>
      <c r="N74" s="28">
        <v>0</v>
      </c>
      <c r="O74" s="28">
        <v>0</v>
      </c>
      <c r="P74" s="17"/>
      <c r="Q74" s="18"/>
      <c r="T74">
        <v>0</v>
      </c>
      <c r="U74">
        <v>3263.12</v>
      </c>
    </row>
    <row r="75" spans="1:21" ht="12" customHeight="1">
      <c r="A75" s="148"/>
      <c r="B75" s="62" t="s">
        <v>17</v>
      </c>
      <c r="C75" s="63"/>
      <c r="D75" s="65" t="s">
        <v>19</v>
      </c>
      <c r="E75" s="66"/>
      <c r="F75" s="67">
        <v>5</v>
      </c>
      <c r="G75" s="68"/>
      <c r="H75" s="27">
        <v>15.67</v>
      </c>
      <c r="I75" s="20">
        <v>78.35</v>
      </c>
      <c r="J75" s="20">
        <v>0</v>
      </c>
      <c r="K75" s="20">
        <f t="shared" si="1"/>
        <v>78.35</v>
      </c>
      <c r="L75" s="64">
        <v>0</v>
      </c>
      <c r="M75" s="64"/>
      <c r="N75" s="28">
        <v>233.4</v>
      </c>
      <c r="O75" s="28">
        <v>238.4</v>
      </c>
      <c r="P75" s="17"/>
      <c r="Q75" s="18"/>
      <c r="T75">
        <v>0</v>
      </c>
      <c r="U75">
        <v>78.35</v>
      </c>
    </row>
    <row r="76" spans="1:21" ht="12" customHeight="1">
      <c r="A76" s="148"/>
      <c r="B76" s="62" t="s">
        <v>41</v>
      </c>
      <c r="C76" s="63"/>
      <c r="D76" s="65" t="s">
        <v>19</v>
      </c>
      <c r="E76" s="66"/>
      <c r="F76" s="67">
        <v>3</v>
      </c>
      <c r="G76" s="68"/>
      <c r="H76" s="27">
        <v>75.7</v>
      </c>
      <c r="I76" s="20">
        <v>227.1</v>
      </c>
      <c r="J76" s="20">
        <v>0</v>
      </c>
      <c r="K76" s="20">
        <f t="shared" si="1"/>
        <v>227.1</v>
      </c>
      <c r="L76" s="64">
        <v>0</v>
      </c>
      <c r="M76" s="64"/>
      <c r="N76" s="28">
        <v>170.6</v>
      </c>
      <c r="O76" s="28">
        <v>173.6</v>
      </c>
      <c r="P76" s="17"/>
      <c r="Q76" s="18"/>
      <c r="T76">
        <v>0</v>
      </c>
      <c r="U76">
        <v>227.1</v>
      </c>
    </row>
    <row r="77" spans="1:21" ht="12" customHeight="1">
      <c r="A77" s="148"/>
      <c r="B77" s="62" t="s">
        <v>43</v>
      </c>
      <c r="C77" s="63"/>
      <c r="D77" s="65" t="s">
        <v>19</v>
      </c>
      <c r="E77" s="66"/>
      <c r="F77" s="67">
        <v>8</v>
      </c>
      <c r="G77" s="68"/>
      <c r="H77" s="27">
        <v>24.02</v>
      </c>
      <c r="I77" s="20">
        <v>192.16</v>
      </c>
      <c r="J77" s="20">
        <v>0</v>
      </c>
      <c r="K77" s="20">
        <f t="shared" si="1"/>
        <v>192.16</v>
      </c>
      <c r="L77" s="64">
        <v>0</v>
      </c>
      <c r="M77" s="64"/>
      <c r="N77" s="28">
        <v>0</v>
      </c>
      <c r="O77" s="28">
        <v>0</v>
      </c>
      <c r="P77" s="17"/>
      <c r="Q77" s="18"/>
      <c r="T77">
        <v>0</v>
      </c>
      <c r="U77">
        <v>192.16</v>
      </c>
    </row>
    <row r="78" spans="1:21" ht="12" customHeight="1">
      <c r="A78" s="148"/>
      <c r="B78" s="62" t="s">
        <v>3</v>
      </c>
      <c r="C78" s="63"/>
      <c r="D78" s="65" t="s">
        <v>20</v>
      </c>
      <c r="E78" s="66"/>
      <c r="F78" s="67">
        <v>1</v>
      </c>
      <c r="G78" s="68"/>
      <c r="H78" s="27">
        <v>75</v>
      </c>
      <c r="I78" s="20">
        <v>75</v>
      </c>
      <c r="J78" s="20">
        <v>0</v>
      </c>
      <c r="K78" s="20">
        <f t="shared" si="1"/>
        <v>75</v>
      </c>
      <c r="L78" s="64">
        <v>0</v>
      </c>
      <c r="M78" s="64"/>
      <c r="N78" s="28">
        <v>0</v>
      </c>
      <c r="O78" s="28">
        <v>0</v>
      </c>
      <c r="P78" s="17"/>
      <c r="Q78" s="18"/>
      <c r="T78">
        <v>0</v>
      </c>
      <c r="U78">
        <v>75</v>
      </c>
    </row>
    <row r="79" spans="1:21" s="8" customFormat="1" ht="12" customHeight="1">
      <c r="A79" s="52" t="s">
        <v>11</v>
      </c>
      <c r="B79" s="128" t="s">
        <v>11</v>
      </c>
      <c r="C79" s="129"/>
      <c r="D79" s="129"/>
      <c r="E79" s="129"/>
      <c r="F79" s="129"/>
      <c r="G79" s="129"/>
      <c r="H79" s="130"/>
      <c r="I79" s="29">
        <v>7102.83</v>
      </c>
      <c r="J79" s="29">
        <v>0</v>
      </c>
      <c r="K79" s="29">
        <f>U79</f>
        <v>7102.83</v>
      </c>
      <c r="L79" s="143">
        <v>0</v>
      </c>
      <c r="M79" s="144"/>
      <c r="N79" s="6"/>
      <c r="O79" s="6"/>
      <c r="P79" s="30"/>
      <c r="Q79" s="31"/>
      <c r="T79" s="8">
        <v>3267.1</v>
      </c>
      <c r="U79" s="8">
        <v>7102.83</v>
      </c>
    </row>
    <row r="80" ht="4.5" customHeight="1">
      <c r="A80" s="1"/>
    </row>
    <row r="81" spans="1:15" ht="15.75">
      <c r="A81" s="1" t="s">
        <v>13</v>
      </c>
      <c r="B81" s="112" t="s">
        <v>39</v>
      </c>
      <c r="C81" s="113"/>
      <c r="D81" s="113"/>
      <c r="E81" s="114"/>
      <c r="F81" s="139">
        <f>IF(K79-(K61-K62)+K81+D61-D62&gt;0,K79-(K61-K62)+K81+D61-D62,0)</f>
        <v>14365.41</v>
      </c>
      <c r="G81" s="140"/>
      <c r="H81" s="141"/>
      <c r="I81" s="122" t="s">
        <v>34</v>
      </c>
      <c r="J81" s="123"/>
      <c r="K81" s="51">
        <v>0</v>
      </c>
      <c r="L81" s="37"/>
      <c r="M81" s="124" t="s">
        <v>27</v>
      </c>
      <c r="N81" s="124"/>
      <c r="O81" s="61">
        <f>IF(K79-(K61-K62)+T81+D61-D62&lt;0,K79-(K61-K62)+T81+D61-D62,0)</f>
        <v>0</v>
      </c>
    </row>
    <row r="82" spans="1:15" ht="1.5" customHeight="1">
      <c r="A82" s="1"/>
      <c r="B82" s="120"/>
      <c r="C82" s="121"/>
      <c r="D82" s="121"/>
      <c r="E82" s="121"/>
      <c r="F82" s="131"/>
      <c r="G82" s="131"/>
      <c r="H82" s="131"/>
      <c r="J82" s="111"/>
      <c r="K82" s="111"/>
      <c r="L82" s="111"/>
      <c r="M82" s="111"/>
      <c r="N82" s="111"/>
      <c r="O82" s="26"/>
    </row>
    <row r="83" spans="1:15" ht="2.25" customHeight="1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6"/>
      <c r="O83" s="116"/>
    </row>
    <row r="84" spans="1:15" ht="6" customHeight="1" hidden="1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8"/>
      <c r="O84" s="118"/>
    </row>
    <row r="85" spans="1:15" ht="0.75" customHeight="1" hidden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6" s="40" customFormat="1" ht="13.5" customHeight="1">
      <c r="A86" s="108" t="s">
        <v>60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10"/>
      <c r="P86" s="39"/>
    </row>
    <row r="87" spans="1:16" s="40" customFormat="1" ht="13.5" customHeight="1">
      <c r="A87" s="105" t="s">
        <v>62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7"/>
      <c r="P87" s="39"/>
    </row>
    <row r="88" spans="1:30" s="40" customFormat="1" ht="13.5" customHeight="1">
      <c r="A88" s="105" t="s">
        <v>53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7"/>
      <c r="P88" s="39"/>
      <c r="AD88" s="40" t="s">
        <v>4</v>
      </c>
    </row>
    <row r="89" spans="1:16" s="40" customFormat="1" ht="13.5" customHeight="1">
      <c r="A89" s="105" t="s">
        <v>54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7"/>
      <c r="P89" s="39"/>
    </row>
    <row r="90" spans="1:16" s="40" customFormat="1" ht="13.5" customHeight="1">
      <c r="A90" s="105" t="s">
        <v>56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7"/>
      <c r="P90" s="39"/>
    </row>
    <row r="91" spans="1:16" s="40" customFormat="1" ht="13.5" customHeight="1">
      <c r="A91" s="105" t="s">
        <v>52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7"/>
      <c r="P91" s="39"/>
    </row>
    <row r="92" spans="1:16" s="40" customFormat="1" ht="13.5" customHeight="1">
      <c r="A92" s="105" t="s">
        <v>61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7"/>
      <c r="P92" s="39"/>
    </row>
    <row r="93" spans="1:16" s="40" customFormat="1" ht="13.5" customHeight="1">
      <c r="A93" s="101" t="s">
        <v>59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3"/>
      <c r="P93" s="39"/>
    </row>
    <row r="94" spans="1:16" s="42" customFormat="1" ht="15" customHeight="1">
      <c r="A94" s="125" t="s">
        <v>55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7"/>
      <c r="P94" s="41"/>
    </row>
    <row r="95" spans="1:2" ht="5.25" customHeight="1">
      <c r="A95" s="54"/>
      <c r="B95" s="55"/>
    </row>
    <row r="96" spans="1:15" ht="14.25" customHeight="1">
      <c r="A96" s="56">
        <f>IF(B96=0,"","Текущий платеж:")</f>
      </c>
      <c r="B96" s="58">
        <v>0</v>
      </c>
      <c r="C96" s="4"/>
      <c r="D96" s="4"/>
      <c r="E96" s="119"/>
      <c r="F96" s="119"/>
      <c r="G96" s="14"/>
      <c r="H96" s="119"/>
      <c r="I96" s="119"/>
      <c r="J96" s="111"/>
      <c r="K96" s="111"/>
      <c r="L96" s="111"/>
      <c r="M96" s="111"/>
      <c r="N96" s="111"/>
      <c r="O96" s="26"/>
    </row>
    <row r="97" spans="1:15" s="4" customFormat="1" ht="15" customHeight="1" thickBot="1">
      <c r="A97" s="57">
        <f>IF(B96=0,"","в т.ч. Пени:")</f>
      </c>
      <c r="B97" s="59">
        <v>0</v>
      </c>
      <c r="C97" s="35"/>
      <c r="D97" s="35"/>
      <c r="E97" s="145" t="s">
        <v>12</v>
      </c>
      <c r="F97" s="145"/>
      <c r="G97" s="35"/>
      <c r="H97" s="145" t="s">
        <v>28</v>
      </c>
      <c r="I97" s="145"/>
      <c r="J97" s="104"/>
      <c r="K97" s="104"/>
      <c r="L97" s="104"/>
      <c r="M97" s="104"/>
      <c r="N97" s="104"/>
      <c r="O97" s="36"/>
    </row>
    <row r="98" spans="2:15" ht="9.75" customHeight="1">
      <c r="B98" s="8"/>
      <c r="C98" s="8"/>
      <c r="D98" s="8"/>
      <c r="E98" s="8"/>
      <c r="F98" s="8"/>
      <c r="G98" s="8"/>
      <c r="H98" s="8"/>
      <c r="I98" s="100"/>
      <c r="J98" s="100"/>
      <c r="K98" s="8"/>
      <c r="N98" s="8"/>
      <c r="O98" s="8"/>
    </row>
  </sheetData>
  <sheetProtection/>
  <mergeCells count="246">
    <mergeCell ref="M8:O8"/>
    <mergeCell ref="A14:A29"/>
    <mergeCell ref="F14:G14"/>
    <mergeCell ref="N13:O13"/>
    <mergeCell ref="F12:G12"/>
    <mergeCell ref="L14:M14"/>
    <mergeCell ref="F29:G29"/>
    <mergeCell ref="C9:K9"/>
    <mergeCell ref="N12:O12"/>
    <mergeCell ref="H10:I10"/>
    <mergeCell ref="J48:K48"/>
    <mergeCell ref="D29:E29"/>
    <mergeCell ref="F32:H32"/>
    <mergeCell ref="D14:E14"/>
    <mergeCell ref="A39:O39"/>
    <mergeCell ref="L30:M30"/>
    <mergeCell ref="E48:F48"/>
    <mergeCell ref="H48:I48"/>
    <mergeCell ref="L29:M29"/>
    <mergeCell ref="B29:C29"/>
    <mergeCell ref="I13:J13"/>
    <mergeCell ref="B15:J15"/>
    <mergeCell ref="L15:M15"/>
    <mergeCell ref="F28:G28"/>
    <mergeCell ref="F27:G27"/>
    <mergeCell ref="F26:G26"/>
    <mergeCell ref="M32:N32"/>
    <mergeCell ref="A45:O45"/>
    <mergeCell ref="B30:H30"/>
    <mergeCell ref="A42:O42"/>
    <mergeCell ref="F33:H33"/>
    <mergeCell ref="B14:C14"/>
    <mergeCell ref="L33:N33"/>
    <mergeCell ref="J33:K33"/>
    <mergeCell ref="L47:N47"/>
    <mergeCell ref="B32:E32"/>
    <mergeCell ref="A34:O35"/>
    <mergeCell ref="A40:O40"/>
    <mergeCell ref="E47:F47"/>
    <mergeCell ref="H47:I47"/>
    <mergeCell ref="B33:E33"/>
    <mergeCell ref="A43:O43"/>
    <mergeCell ref="I32:J32"/>
    <mergeCell ref="A41:O41"/>
    <mergeCell ref="M10:N10"/>
    <mergeCell ref="K10:L10"/>
    <mergeCell ref="B4:O4"/>
    <mergeCell ref="I49:J49"/>
    <mergeCell ref="A44:O44"/>
    <mergeCell ref="L48:N48"/>
    <mergeCell ref="A38:O38"/>
    <mergeCell ref="A37:O37"/>
    <mergeCell ref="H12:J12"/>
    <mergeCell ref="J47:K47"/>
    <mergeCell ref="D12:E12"/>
    <mergeCell ref="B1:H1"/>
    <mergeCell ref="I1:O1"/>
    <mergeCell ref="L6:M6"/>
    <mergeCell ref="B3:O3"/>
    <mergeCell ref="E2:I2"/>
    <mergeCell ref="B12:C12"/>
    <mergeCell ref="D10:F10"/>
    <mergeCell ref="K5:M5"/>
    <mergeCell ref="N6:O6"/>
    <mergeCell ref="C6:J6"/>
    <mergeCell ref="C5:J5"/>
    <mergeCell ref="B7:F7"/>
    <mergeCell ref="A5:A13"/>
    <mergeCell ref="N5:O5"/>
    <mergeCell ref="B13:C13"/>
    <mergeCell ref="D13:E13"/>
    <mergeCell ref="B11:M11"/>
    <mergeCell ref="G7:H7"/>
    <mergeCell ref="C8:K8"/>
    <mergeCell ref="F25:G25"/>
    <mergeCell ref="F24:G24"/>
    <mergeCell ref="F23:G23"/>
    <mergeCell ref="F22:G22"/>
    <mergeCell ref="F21:G21"/>
    <mergeCell ref="F20:G20"/>
    <mergeCell ref="F19:G19"/>
    <mergeCell ref="F18:G18"/>
    <mergeCell ref="F17:G17"/>
    <mergeCell ref="F16:G16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L28:M28"/>
    <mergeCell ref="L27:M27"/>
    <mergeCell ref="L26:M26"/>
    <mergeCell ref="L25:M25"/>
    <mergeCell ref="L24:M24"/>
    <mergeCell ref="L23:M23"/>
    <mergeCell ref="L22:M22"/>
    <mergeCell ref="L21:M21"/>
    <mergeCell ref="L20:M20"/>
    <mergeCell ref="L19:M19"/>
    <mergeCell ref="L18:M18"/>
    <mergeCell ref="L17:M17"/>
    <mergeCell ref="L16:M16"/>
    <mergeCell ref="B28:C28"/>
    <mergeCell ref="B27:C27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M57:O57"/>
    <mergeCell ref="A63:A78"/>
    <mergeCell ref="F63:G63"/>
    <mergeCell ref="N62:O62"/>
    <mergeCell ref="F61:G61"/>
    <mergeCell ref="L63:M63"/>
    <mergeCell ref="F78:G78"/>
    <mergeCell ref="C58:K58"/>
    <mergeCell ref="N61:O61"/>
    <mergeCell ref="J97:K97"/>
    <mergeCell ref="D78:E78"/>
    <mergeCell ref="F81:H81"/>
    <mergeCell ref="D63:E63"/>
    <mergeCell ref="A88:O88"/>
    <mergeCell ref="L79:M79"/>
    <mergeCell ref="E97:F97"/>
    <mergeCell ref="H97:I97"/>
    <mergeCell ref="L78:M78"/>
    <mergeCell ref="B78:C78"/>
    <mergeCell ref="B63:C63"/>
    <mergeCell ref="L82:N82"/>
    <mergeCell ref="J82:K82"/>
    <mergeCell ref="I62:J62"/>
    <mergeCell ref="B64:J64"/>
    <mergeCell ref="L64:M64"/>
    <mergeCell ref="F77:G77"/>
    <mergeCell ref="F76:G76"/>
    <mergeCell ref="F75:G75"/>
    <mergeCell ref="A90:O90"/>
    <mergeCell ref="M81:N81"/>
    <mergeCell ref="A94:O94"/>
    <mergeCell ref="B79:H79"/>
    <mergeCell ref="A91:O91"/>
    <mergeCell ref="F82:H82"/>
    <mergeCell ref="J96:K96"/>
    <mergeCell ref="L96:N96"/>
    <mergeCell ref="B81:E81"/>
    <mergeCell ref="A83:O84"/>
    <mergeCell ref="A89:O89"/>
    <mergeCell ref="E96:F96"/>
    <mergeCell ref="H96:I96"/>
    <mergeCell ref="B82:E82"/>
    <mergeCell ref="A92:O92"/>
    <mergeCell ref="I81:J81"/>
    <mergeCell ref="N55:O55"/>
    <mergeCell ref="M59:N59"/>
    <mergeCell ref="K59:L59"/>
    <mergeCell ref="B53:O53"/>
    <mergeCell ref="I98:J98"/>
    <mergeCell ref="A93:O93"/>
    <mergeCell ref="L97:N97"/>
    <mergeCell ref="A87:O87"/>
    <mergeCell ref="A86:O86"/>
    <mergeCell ref="H61:J61"/>
    <mergeCell ref="H59:I59"/>
    <mergeCell ref="C57:K57"/>
    <mergeCell ref="D61:E61"/>
    <mergeCell ref="B50:H50"/>
    <mergeCell ref="I50:O50"/>
    <mergeCell ref="L55:M55"/>
    <mergeCell ref="B52:O52"/>
    <mergeCell ref="E51:I51"/>
    <mergeCell ref="B61:C61"/>
    <mergeCell ref="D59:F59"/>
    <mergeCell ref="K54:M54"/>
    <mergeCell ref="C55:J55"/>
    <mergeCell ref="C54:J54"/>
    <mergeCell ref="B56:F56"/>
    <mergeCell ref="A54:A62"/>
    <mergeCell ref="N54:O54"/>
    <mergeCell ref="B62:C62"/>
    <mergeCell ref="D62:E62"/>
    <mergeCell ref="B60:M60"/>
    <mergeCell ref="G56:H56"/>
    <mergeCell ref="F74:G74"/>
    <mergeCell ref="F73:G73"/>
    <mergeCell ref="F72:G72"/>
    <mergeCell ref="F71:G71"/>
    <mergeCell ref="F70:G70"/>
    <mergeCell ref="F69:G69"/>
    <mergeCell ref="F68:G68"/>
    <mergeCell ref="F67:G67"/>
    <mergeCell ref="F66:G66"/>
    <mergeCell ref="F65:G65"/>
    <mergeCell ref="D77:E77"/>
    <mergeCell ref="D76:E76"/>
    <mergeCell ref="D75:E75"/>
    <mergeCell ref="D74:E74"/>
    <mergeCell ref="D73:E73"/>
    <mergeCell ref="D72:E72"/>
    <mergeCell ref="D71:E71"/>
    <mergeCell ref="D70:E70"/>
    <mergeCell ref="D69:E69"/>
    <mergeCell ref="D68:E68"/>
    <mergeCell ref="D67:E67"/>
    <mergeCell ref="D66:E66"/>
    <mergeCell ref="D65:E65"/>
    <mergeCell ref="L77:M77"/>
    <mergeCell ref="L76:M76"/>
    <mergeCell ref="L75:M75"/>
    <mergeCell ref="L74:M74"/>
    <mergeCell ref="L73:M73"/>
    <mergeCell ref="L72:M72"/>
    <mergeCell ref="L71:M71"/>
    <mergeCell ref="L70:M70"/>
    <mergeCell ref="L69:M69"/>
    <mergeCell ref="L68:M68"/>
    <mergeCell ref="L67:M67"/>
    <mergeCell ref="L66:M66"/>
    <mergeCell ref="L65:M65"/>
    <mergeCell ref="B77:C77"/>
    <mergeCell ref="B76:C76"/>
    <mergeCell ref="B75:C75"/>
    <mergeCell ref="B74:C74"/>
    <mergeCell ref="B73:C73"/>
    <mergeCell ref="B72:C72"/>
    <mergeCell ref="B65:C65"/>
    <mergeCell ref="B71:C71"/>
    <mergeCell ref="B70:C70"/>
    <mergeCell ref="B69:C69"/>
    <mergeCell ref="B68:C68"/>
    <mergeCell ref="B67:C67"/>
    <mergeCell ref="B66:C66"/>
  </mergeCells>
  <printOptions/>
  <pageMargins left="0.17" right="0.15748031496062992" top="0.2755905511811024" bottom="0.15748031496062992" header="0.17" footer="0.15748031496062992"/>
  <pageSetup fitToHeight="1" fitToWidth="1" horizontalDpi="600" verticalDpi="600" orientation="portrait" paperSize="9" scale="76" r:id="rId2"/>
  <headerFooter alignWithMargins="0">
    <oddHeader>&amp;C&amp;"Arial Cyr,полужирный"&amp;8ПЛАТЕЖНЫЙ ДОКУМЕНТ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Cifronom</dc:creator>
  <cp:keywords/>
  <dc:description/>
  <cp:lastModifiedBy>Director</cp:lastModifiedBy>
  <cp:lastPrinted>2017-02-01T05:13:38Z</cp:lastPrinted>
  <dcterms:created xsi:type="dcterms:W3CDTF">2009-06-09T07:51:41Z</dcterms:created>
  <dcterms:modified xsi:type="dcterms:W3CDTF">2017-02-27T06:33:53Z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