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<sst xmlns="http://schemas.openxmlformats.org/spreadsheetml/2006/main" count="152" uniqueCount="98">
  <si>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</si>
  <si>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</si>
  <si>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</si>
  <si>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</si>
  <si>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</si>
  <si>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</si>
  <si>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</si>
  <si>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</si>
  <si>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</si>
  <si>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</si>
  <si>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</si>
  <si>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</si>
  <si>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</si>
  <si>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</si>
  <si>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</si>
  <si>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</si>
  <si>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</si>
  <si>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</si>
  <si>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</si>
  <si>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</si>
  <si>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</si>
  <si>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</si>
  <si>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</si>
  <si>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</si>
  <si>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</si>
  <si>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</si>
  <si>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</si>
  <si>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</si>
  <si>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</si>
  <si>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</si>
  <si>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</si>
  <si>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</si>
  <si>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</si>
  <si>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</si>
  <si>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</si>
  <si>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</si>
  <si>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</si>
  <si>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</si>
  <si>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</si>
  <si>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</si>
  <si>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</si>
  <si>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</si>
  <si>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</si>
  <si>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</si>
  <si>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</si>
  <si>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</si>
  <si>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</si>
  <si>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</si>
  <si>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</si>
  <si>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</si>
  <si>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</si>
  <si>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</si>
  <si>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</si>
  <si>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</si>
  <si>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</si>
  <si>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</si>
  <si>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</si>
  <si>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</si>
  <si>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</si>
  <si>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</si>
  <si>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</si>
  <si>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</si>
  <si>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</si>
  <si>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</si>
  <si>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</si>
  <si>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</si>
  <si>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</si>
  <si>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</si>
  <si>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</si>
  <si>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</si>
  <si>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</si>
  <si>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</si>
  <si>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</si>
  <si>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</si>
  <si>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</si>
  <si>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</si>
  <si>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</si>
  <si>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</si>
  <si>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</si>
  <si>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</si>
  <si>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</si>
  <si>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</si>
  <si>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</si>
  <si>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</si>
  <si>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</si>
  <si>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</si>
  <si>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</si>
  <si>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</si>
  <si>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</si>
  <si>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</si>
  <si>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</si>
  <si>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</si>
  <si>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</si>
  <si>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</si>
  <si>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</si>
  <si>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РКЦ    февраль  2012 года </t>
  </si>
  <si>
    <t>нормат</t>
  </si>
  <si>
    <t>Гкал  отопления на 1м2 гр17 : гр3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</si>
</sst>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2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4" borderId="18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" fontId="9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/>
    </xf>
    <xf numFmtId="4" fontId="2" fillId="24" borderId="14" xfId="0" applyNumberFormat="1" applyFont="1" applyFill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165" fontId="1" fillId="24" borderId="14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17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17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17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/>
    </xf>
    <xf numFmtId="4" fontId="2" fillId="24" borderId="19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165" fontId="1" fillId="1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10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tabSelected="1" zoomScalePageLayoutView="0" workbookViewId="0" topLeftCell="AI5">
      <selection activeCell="P5" sqref="P5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8" max="38" width="0.12890625" style="0" customWidth="1"/>
    <col min="39" max="39" width="12.625" style="0" hidden="1" customWidth="1"/>
    <col min="40" max="40" width="8.875" style="0" hidden="1" customWidth="1"/>
    <col min="41" max="41" width="10.625" style="0" hidden="1" customWidth="1"/>
    <col min="42" max="42" width="9.625" style="0" hidden="1" customWidth="1"/>
    <col min="43" max="43" width="11.875" style="0" hidden="1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158" t="s">
        <v>95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4:15" ht="12.75">
      <c r="N6">
        <v>24.91</v>
      </c>
      <c r="O6">
        <v>210.51</v>
      </c>
    </row>
    <row r="7" spans="1:48" ht="13.5" customHeight="1" thickBot="1">
      <c r="A7" s="154" t="s">
        <v>0</v>
      </c>
      <c r="B7" s="154" t="s">
        <v>1</v>
      </c>
      <c r="C7" s="154" t="s">
        <v>77</v>
      </c>
      <c r="D7" s="159" t="s">
        <v>6</v>
      </c>
      <c r="E7" s="160"/>
      <c r="F7" s="161"/>
      <c r="G7" s="154" t="s">
        <v>59</v>
      </c>
      <c r="H7" s="154" t="s">
        <v>90</v>
      </c>
      <c r="I7" s="12"/>
      <c r="J7" s="162"/>
      <c r="K7" s="162"/>
      <c r="L7" s="162"/>
      <c r="M7" s="177" t="s">
        <v>5</v>
      </c>
      <c r="N7" s="178"/>
      <c r="O7" s="178"/>
      <c r="P7" s="178"/>
      <c r="Q7" s="179"/>
      <c r="R7" s="179"/>
      <c r="S7" s="180"/>
      <c r="T7" s="175" t="s">
        <v>87</v>
      </c>
      <c r="U7" s="172" t="s">
        <v>7</v>
      </c>
      <c r="V7" s="173"/>
      <c r="W7" s="174"/>
      <c r="X7" s="163" t="s">
        <v>11</v>
      </c>
      <c r="Y7" s="164"/>
      <c r="Z7" s="164"/>
      <c r="AA7" s="165"/>
      <c r="AB7" s="165"/>
      <c r="AC7" s="165"/>
      <c r="AD7" s="165"/>
      <c r="AE7" s="166"/>
      <c r="AF7" s="71"/>
      <c r="AG7" s="58"/>
      <c r="AH7" s="58"/>
      <c r="AI7" s="58"/>
      <c r="AJ7" s="97"/>
      <c r="AK7" s="97"/>
      <c r="AL7" s="167" t="s">
        <v>63</v>
      </c>
      <c r="AM7" s="168"/>
      <c r="AN7" s="168"/>
      <c r="AO7" s="168"/>
      <c r="AP7" s="168"/>
      <c r="AQ7" s="169"/>
      <c r="AR7" s="95"/>
      <c r="AS7" s="134"/>
      <c r="AT7" s="156" t="s">
        <v>88</v>
      </c>
      <c r="AU7" s="154" t="s">
        <v>0</v>
      </c>
      <c r="AV7" s="154" t="s">
        <v>1</v>
      </c>
    </row>
    <row r="8" spans="1:48" ht="100.5" customHeight="1">
      <c r="A8" s="155"/>
      <c r="B8" s="155"/>
      <c r="C8" s="155"/>
      <c r="D8" s="12" t="s">
        <v>2</v>
      </c>
      <c r="E8" s="12" t="s">
        <v>3</v>
      </c>
      <c r="F8" s="10" t="s">
        <v>10</v>
      </c>
      <c r="G8" s="155"/>
      <c r="H8" s="155"/>
      <c r="I8" s="131"/>
      <c r="J8" s="11"/>
      <c r="K8" s="11"/>
      <c r="L8" s="26"/>
      <c r="M8" s="100" t="s">
        <v>97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176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157"/>
      <c r="AU8" s="155"/>
      <c r="AV8" s="15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3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1" t="s">
        <v>12</v>
      </c>
      <c r="C10" s="43">
        <v>3581</v>
      </c>
      <c r="D10" s="44" t="s">
        <v>96</v>
      </c>
      <c r="E10" s="45">
        <v>13.81</v>
      </c>
      <c r="F10" s="98" t="e">
        <f aca="true" t="shared" si="0" ref="F10:F55">D10*E10</f>
        <v>#VALUE!</v>
      </c>
      <c r="G10" s="108">
        <v>132</v>
      </c>
      <c r="H10" s="47" t="e">
        <f>D10/G10</f>
        <v>#VALUE!</v>
      </c>
      <c r="I10" s="132"/>
      <c r="J10" s="46"/>
      <c r="K10" s="46"/>
      <c r="L10" s="60"/>
      <c r="M10" s="144">
        <f>U10/C10</f>
        <v>0</v>
      </c>
      <c r="N10" s="141">
        <f>Z10/AH10</f>
        <v>0</v>
      </c>
      <c r="O10" s="142" t="e">
        <f>AS10/G10</f>
        <v>#VALUE!</v>
      </c>
      <c r="P10" s="102"/>
      <c r="Q10" s="52"/>
      <c r="R10" s="45">
        <v>726.31</v>
      </c>
      <c r="S10" s="56">
        <f aca="true" t="shared" si="1" ref="S10:S55">Q10*R10</f>
        <v>0</v>
      </c>
      <c r="T10" s="44">
        <f>Q10+U10</f>
        <v>0</v>
      </c>
      <c r="U10" s="44"/>
      <c r="V10" s="45">
        <v>726.31</v>
      </c>
      <c r="W10" s="56">
        <f>U10*V10</f>
        <v>0</v>
      </c>
      <c r="X10" s="44">
        <f>U10/C10*AH10</f>
        <v>0</v>
      </c>
      <c r="Y10" s="45">
        <v>726.31</v>
      </c>
      <c r="Z10" s="46">
        <f>X10*Y10</f>
        <v>0</v>
      </c>
      <c r="AA10" s="56" t="e">
        <f>AE10+W10</f>
        <v>#VALUE!</v>
      </c>
      <c r="AB10" s="47">
        <f>L10*0.5</f>
        <v>0</v>
      </c>
      <c r="AC10" s="57" t="e">
        <f>F10/V10</f>
        <v>#VALUE!</v>
      </c>
      <c r="AD10" s="57" t="e">
        <f>Q10+AC10</f>
        <v>#VALUE!</v>
      </c>
      <c r="AE10" s="56" t="e">
        <f>AD10*V10</f>
        <v>#VALUE!</v>
      </c>
      <c r="AF10" s="74"/>
      <c r="AG10" s="66">
        <v>276</v>
      </c>
      <c r="AH10" s="66">
        <f>C10-AG10</f>
        <v>3305</v>
      </c>
      <c r="AI10" s="78">
        <f>U10</f>
        <v>0</v>
      </c>
      <c r="AJ10" s="85">
        <f>AI10*C10/AH10</f>
        <v>0</v>
      </c>
      <c r="AK10" s="82">
        <f aca="true" t="shared" si="2" ref="AK10:AK55">AJ10*726.31</f>
        <v>0</v>
      </c>
      <c r="AL10" s="143"/>
      <c r="AM10" s="79">
        <f aca="true" t="shared" si="3" ref="AM10:AM29">AL10*726.31</f>
        <v>0</v>
      </c>
      <c r="AN10" s="139"/>
      <c r="AO10" s="55">
        <f>AN10*13.51</f>
        <v>0</v>
      </c>
      <c r="AP10" s="13">
        <f aca="true" t="shared" si="4" ref="AP10:AP49">AN10+AL10</f>
        <v>0</v>
      </c>
      <c r="AQ10" s="55">
        <f aca="true" t="shared" si="5" ref="AQ10:AQ21">AM10+AO10</f>
        <v>0</v>
      </c>
      <c r="AR10" s="85" t="e">
        <f>AS10/726.31</f>
        <v>#VALUE!</v>
      </c>
      <c r="AS10" s="137" t="e">
        <f>AE10-AQ10</f>
        <v>#VALUE!</v>
      </c>
      <c r="AT10" s="46" t="e">
        <f>AS10/D10</f>
        <v>#VALUE!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0" t="s">
        <v>13</v>
      </c>
      <c r="C11" s="35">
        <v>3549</v>
      </c>
      <c r="D11" s="44" t="s">
        <v>96</v>
      </c>
      <c r="E11" s="45">
        <v>13.81</v>
      </c>
      <c r="F11" s="98" t="e">
        <f t="shared" si="0"/>
        <v>#VALUE!</v>
      </c>
      <c r="G11" s="109">
        <v>129</v>
      </c>
      <c r="H11" s="47" t="e">
        <f aca="true" t="shared" si="6" ref="H11:H54">D11/G11</f>
        <v>#VALUE!</v>
      </c>
      <c r="I11" s="132"/>
      <c r="J11" s="18"/>
      <c r="K11" s="18"/>
      <c r="L11" s="60"/>
      <c r="M11" s="144">
        <f aca="true" t="shared" si="7" ref="M11:M54">U11/C11</f>
        <v>0</v>
      </c>
      <c r="N11" s="141">
        <f aca="true" t="shared" si="8" ref="N11:N54">Z11/AH11</f>
        <v>0</v>
      </c>
      <c r="O11" s="142" t="e">
        <f aca="true" t="shared" si="9" ref="O11:O54">AS11/G11</f>
        <v>#VALUE!</v>
      </c>
      <c r="P11" s="102"/>
      <c r="Q11" s="52"/>
      <c r="R11" s="45">
        <v>726.31</v>
      </c>
      <c r="S11" s="56">
        <f t="shared" si="1"/>
        <v>0</v>
      </c>
      <c r="T11" s="44">
        <f aca="true" t="shared" si="10" ref="T11:T54">Q11+U11</f>
        <v>0</v>
      </c>
      <c r="U11" s="44"/>
      <c r="V11" s="45">
        <v>726.31</v>
      </c>
      <c r="W11" s="56">
        <f aca="true" t="shared" si="11" ref="W11:W59">U11*V11</f>
        <v>0</v>
      </c>
      <c r="X11" s="44">
        <f aca="true" t="shared" si="12" ref="X11:X54">U11/C11*AH11</f>
        <v>0</v>
      </c>
      <c r="Y11" s="45">
        <v>726.31</v>
      </c>
      <c r="Z11" s="46">
        <f aca="true" t="shared" si="13" ref="Z11:Z55">X11*Y11</f>
        <v>0</v>
      </c>
      <c r="AA11" s="56" t="e">
        <f aca="true" t="shared" si="14" ref="AA11:AA55">AE11+W11</f>
        <v>#VALUE!</v>
      </c>
      <c r="AB11" s="47">
        <f aca="true" t="shared" si="15" ref="AB11:AB55">L11*0.5</f>
        <v>0</v>
      </c>
      <c r="AC11" s="57" t="e">
        <f aca="true" t="shared" si="16" ref="AC11:AC55">F11/V11</f>
        <v>#VALUE!</v>
      </c>
      <c r="AD11" s="57" t="e">
        <f aca="true" t="shared" si="17" ref="AD11:AD57">Q11+AC11</f>
        <v>#VALUE!</v>
      </c>
      <c r="AE11" s="56" t="e">
        <f aca="true" t="shared" si="18" ref="AE11:AE59">AD11*V11</f>
        <v>#VALUE!</v>
      </c>
      <c r="AF11" s="74"/>
      <c r="AG11" s="65">
        <v>374</v>
      </c>
      <c r="AH11" s="66">
        <f aca="true" t="shared" si="19" ref="AH11:AH55">C11-AG11</f>
        <v>3175</v>
      </c>
      <c r="AI11" s="78">
        <f aca="true" t="shared" si="20" ref="AI11:AI54">U11</f>
        <v>0</v>
      </c>
      <c r="AJ11" s="85">
        <f aca="true" t="shared" si="21" ref="AJ11:AJ54">AI11*C11/AH11</f>
        <v>0</v>
      </c>
      <c r="AK11" s="82">
        <f t="shared" si="2"/>
        <v>0</v>
      </c>
      <c r="AL11" s="139"/>
      <c r="AM11" s="79">
        <f t="shared" si="3"/>
        <v>0</v>
      </c>
      <c r="AN11" s="139"/>
      <c r="AO11" s="55">
        <f>AN11*13.51</f>
        <v>0</v>
      </c>
      <c r="AP11" s="13">
        <f t="shared" si="4"/>
        <v>0</v>
      </c>
      <c r="AQ11" s="55">
        <f t="shared" si="5"/>
        <v>0</v>
      </c>
      <c r="AR11" s="85" t="e">
        <f aca="true" t="shared" si="22" ref="AR11:AR59">AS11/726.31</f>
        <v>#VALUE!</v>
      </c>
      <c r="AS11" s="137" t="e">
        <f aca="true" t="shared" si="23" ref="AS11:AS54">AE11-AQ11</f>
        <v>#VALUE!</v>
      </c>
      <c r="AT11" s="46" t="e">
        <f aca="true" t="shared" si="24" ref="AT11:AT54">AS11/D11</f>
        <v>#VALUE!</v>
      </c>
      <c r="AU11" s="88">
        <v>2</v>
      </c>
      <c r="AV11" s="89" t="s">
        <v>13</v>
      </c>
    </row>
    <row r="12" spans="1:48" ht="12.75">
      <c r="A12" s="1">
        <v>3</v>
      </c>
      <c r="B12" s="2" t="s">
        <v>14</v>
      </c>
      <c r="C12" s="35">
        <v>3843</v>
      </c>
      <c r="D12" s="13">
        <v>293.7</v>
      </c>
      <c r="E12" s="45">
        <v>13.81</v>
      </c>
      <c r="F12" s="98">
        <f t="shared" si="0"/>
        <v>4056</v>
      </c>
      <c r="G12" s="109">
        <v>174</v>
      </c>
      <c r="H12" s="47">
        <f t="shared" si="6"/>
        <v>1.69</v>
      </c>
      <c r="I12" s="132"/>
      <c r="J12" s="18"/>
      <c r="K12" s="18"/>
      <c r="L12" s="60"/>
      <c r="M12" s="144">
        <f t="shared" si="7"/>
        <v>0.042</v>
      </c>
      <c r="N12" s="119">
        <f t="shared" si="8"/>
        <v>30.728</v>
      </c>
      <c r="O12" s="87">
        <f t="shared" si="9"/>
        <v>112.737</v>
      </c>
      <c r="P12" s="102"/>
      <c r="Q12" s="52">
        <v>21.424</v>
      </c>
      <c r="R12" s="45">
        <v>726.31</v>
      </c>
      <c r="S12" s="56">
        <f t="shared" si="1"/>
        <v>15560.47</v>
      </c>
      <c r="T12" s="44">
        <f t="shared" si="10"/>
        <v>184.01</v>
      </c>
      <c r="U12" s="44">
        <v>162.586</v>
      </c>
      <c r="V12" s="45">
        <v>726.31</v>
      </c>
      <c r="W12" s="56">
        <f t="shared" si="11"/>
        <v>118087.84</v>
      </c>
      <c r="X12" s="44">
        <f t="shared" si="12"/>
        <v>162.586</v>
      </c>
      <c r="Y12" s="45">
        <v>726.31</v>
      </c>
      <c r="Z12" s="46">
        <f t="shared" si="13"/>
        <v>118087.84</v>
      </c>
      <c r="AA12" s="56">
        <f t="shared" si="14"/>
        <v>137704.02</v>
      </c>
      <c r="AB12" s="47">
        <f t="shared" si="15"/>
        <v>0</v>
      </c>
      <c r="AC12" s="57">
        <f t="shared" si="16"/>
        <v>5.584</v>
      </c>
      <c r="AD12" s="57">
        <f t="shared" si="17"/>
        <v>27.008</v>
      </c>
      <c r="AE12" s="56">
        <f t="shared" si="18"/>
        <v>19616.18</v>
      </c>
      <c r="AF12" s="74"/>
      <c r="AG12" s="65"/>
      <c r="AH12" s="66">
        <f t="shared" si="19"/>
        <v>3843</v>
      </c>
      <c r="AI12" s="78">
        <f t="shared" si="20"/>
        <v>162.586</v>
      </c>
      <c r="AJ12" s="85">
        <f t="shared" si="21"/>
        <v>162.586</v>
      </c>
      <c r="AK12" s="82">
        <f t="shared" si="2"/>
        <v>118087.84</v>
      </c>
      <c r="AL12" s="13"/>
      <c r="AM12" s="79">
        <f t="shared" si="3"/>
        <v>0</v>
      </c>
      <c r="AN12" s="13"/>
      <c r="AO12" s="55">
        <f>AN12*13.51</f>
        <v>0</v>
      </c>
      <c r="AP12" s="13">
        <f t="shared" si="4"/>
        <v>0</v>
      </c>
      <c r="AQ12" s="55">
        <f t="shared" si="5"/>
        <v>0</v>
      </c>
      <c r="AR12" s="85">
        <f t="shared" si="22"/>
        <v>27.008</v>
      </c>
      <c r="AS12" s="137">
        <f t="shared" si="23"/>
        <v>19616.18</v>
      </c>
      <c r="AT12" s="46">
        <f t="shared" si="24"/>
        <v>66.79</v>
      </c>
      <c r="AU12" s="1">
        <v>3</v>
      </c>
      <c r="AV12" s="2" t="s">
        <v>14</v>
      </c>
    </row>
    <row r="13" spans="1:48" ht="12.75">
      <c r="A13" s="1">
        <v>4</v>
      </c>
      <c r="B13" s="2" t="s">
        <v>15</v>
      </c>
      <c r="C13" s="35">
        <v>3561.6</v>
      </c>
      <c r="D13" s="13">
        <v>346.2</v>
      </c>
      <c r="E13" s="45">
        <v>13.81</v>
      </c>
      <c r="F13" s="98">
        <f t="shared" si="0"/>
        <v>4781.02</v>
      </c>
      <c r="G13" s="109">
        <v>141</v>
      </c>
      <c r="H13" s="47">
        <f t="shared" si="6"/>
        <v>2.46</v>
      </c>
      <c r="I13" s="132"/>
      <c r="J13" s="18"/>
      <c r="K13" s="18"/>
      <c r="L13" s="60"/>
      <c r="M13" s="144">
        <f t="shared" si="7"/>
        <v>0.03</v>
      </c>
      <c r="N13" s="119">
        <f t="shared" si="8"/>
        <v>21.448</v>
      </c>
      <c r="O13" s="87">
        <f t="shared" si="9"/>
        <v>166.925</v>
      </c>
      <c r="P13" s="102"/>
      <c r="Q13" s="52">
        <v>25.955</v>
      </c>
      <c r="R13" s="45">
        <v>726.31</v>
      </c>
      <c r="S13" s="56">
        <f t="shared" si="1"/>
        <v>18851.38</v>
      </c>
      <c r="T13" s="44">
        <f t="shared" si="10"/>
        <v>131.129</v>
      </c>
      <c r="U13" s="44">
        <v>105.174</v>
      </c>
      <c r="V13" s="45">
        <v>726.31</v>
      </c>
      <c r="W13" s="56">
        <f t="shared" si="11"/>
        <v>76388.93</v>
      </c>
      <c r="X13" s="44">
        <f t="shared" si="12"/>
        <v>103.455</v>
      </c>
      <c r="Y13" s="45">
        <v>726.31</v>
      </c>
      <c r="Z13" s="46">
        <f t="shared" si="13"/>
        <v>75140.4</v>
      </c>
      <c r="AA13" s="56">
        <f t="shared" si="14"/>
        <v>100021.6</v>
      </c>
      <c r="AB13" s="47">
        <f t="shared" si="15"/>
        <v>0</v>
      </c>
      <c r="AC13" s="57">
        <f t="shared" si="16"/>
        <v>6.583</v>
      </c>
      <c r="AD13" s="57">
        <f t="shared" si="17"/>
        <v>32.538</v>
      </c>
      <c r="AE13" s="56">
        <f t="shared" si="18"/>
        <v>23632.67</v>
      </c>
      <c r="AF13" s="74"/>
      <c r="AG13" s="65">
        <v>58.2</v>
      </c>
      <c r="AH13" s="66">
        <f t="shared" si="19"/>
        <v>3503.4</v>
      </c>
      <c r="AI13" s="78">
        <f t="shared" si="20"/>
        <v>105.174</v>
      </c>
      <c r="AJ13" s="85">
        <f t="shared" si="21"/>
        <v>106.921</v>
      </c>
      <c r="AK13" s="82">
        <f t="shared" si="2"/>
        <v>77657.79</v>
      </c>
      <c r="AL13" s="13">
        <v>0.101</v>
      </c>
      <c r="AM13" s="79">
        <f t="shared" si="3"/>
        <v>73.36</v>
      </c>
      <c r="AN13" s="13">
        <v>1.69</v>
      </c>
      <c r="AO13" s="55">
        <f>AN13*13.51</f>
        <v>22.83</v>
      </c>
      <c r="AP13" s="13">
        <f t="shared" si="4"/>
        <v>1.791</v>
      </c>
      <c r="AQ13" s="55">
        <f t="shared" si="5"/>
        <v>96.19</v>
      </c>
      <c r="AR13" s="85">
        <f t="shared" si="22"/>
        <v>32.406</v>
      </c>
      <c r="AS13" s="137">
        <f t="shared" si="23"/>
        <v>23536.48</v>
      </c>
      <c r="AT13" s="46">
        <f t="shared" si="24"/>
        <v>67.99</v>
      </c>
      <c r="AU13" s="1">
        <v>4</v>
      </c>
      <c r="AV13" s="2" t="s">
        <v>15</v>
      </c>
    </row>
    <row r="14" spans="1:48" ht="12.75">
      <c r="A14" s="1">
        <v>5</v>
      </c>
      <c r="B14" s="2" t="s">
        <v>16</v>
      </c>
      <c r="C14" s="35">
        <v>3837</v>
      </c>
      <c r="D14" s="13">
        <v>249.99</v>
      </c>
      <c r="E14" s="45">
        <v>13.81</v>
      </c>
      <c r="F14" s="98">
        <f t="shared" si="0"/>
        <v>3452.36</v>
      </c>
      <c r="G14" s="109">
        <v>172</v>
      </c>
      <c r="H14" s="47">
        <f t="shared" si="6"/>
        <v>1.45</v>
      </c>
      <c r="I14" s="132"/>
      <c r="J14" s="18"/>
      <c r="K14" s="18"/>
      <c r="L14" s="60"/>
      <c r="M14" s="144">
        <f t="shared" si="7"/>
        <v>0.047</v>
      </c>
      <c r="N14" s="119">
        <f t="shared" si="8"/>
        <v>34.387</v>
      </c>
      <c r="O14" s="87">
        <f t="shared" si="9"/>
        <v>102.625</v>
      </c>
      <c r="P14" s="102"/>
      <c r="Q14" s="52">
        <v>19.55</v>
      </c>
      <c r="R14" s="45">
        <v>726.31</v>
      </c>
      <c r="S14" s="56">
        <f t="shared" si="1"/>
        <v>14199.36</v>
      </c>
      <c r="T14" s="44">
        <f t="shared" si="10"/>
        <v>201.21</v>
      </c>
      <c r="U14" s="44">
        <v>181.66</v>
      </c>
      <c r="V14" s="45">
        <v>726.31</v>
      </c>
      <c r="W14" s="56">
        <f t="shared" si="11"/>
        <v>131941.47</v>
      </c>
      <c r="X14" s="44">
        <f t="shared" si="12"/>
        <v>181.66</v>
      </c>
      <c r="Y14" s="45">
        <v>726.31</v>
      </c>
      <c r="Z14" s="46">
        <f t="shared" si="13"/>
        <v>131941.47</v>
      </c>
      <c r="AA14" s="56">
        <f t="shared" si="14"/>
        <v>149592.98</v>
      </c>
      <c r="AB14" s="47">
        <f t="shared" si="15"/>
        <v>0</v>
      </c>
      <c r="AC14" s="57">
        <f t="shared" si="16"/>
        <v>4.753</v>
      </c>
      <c r="AD14" s="57">
        <f t="shared" si="17"/>
        <v>24.303</v>
      </c>
      <c r="AE14" s="56">
        <f t="shared" si="18"/>
        <v>17651.51</v>
      </c>
      <c r="AF14" s="74"/>
      <c r="AG14" s="65"/>
      <c r="AH14" s="66">
        <f t="shared" si="19"/>
        <v>3837</v>
      </c>
      <c r="AI14" s="78">
        <f t="shared" si="20"/>
        <v>181.66</v>
      </c>
      <c r="AJ14" s="85">
        <f t="shared" si="21"/>
        <v>181.66</v>
      </c>
      <c r="AK14" s="82">
        <f t="shared" si="2"/>
        <v>131941.47</v>
      </c>
      <c r="AL14" s="13"/>
      <c r="AM14" s="79">
        <f t="shared" si="3"/>
        <v>0</v>
      </c>
      <c r="AN14" s="13"/>
      <c r="AO14" s="55">
        <f aca="true" t="shared" si="25" ref="AO14:AO22">AN14*13.51</f>
        <v>0</v>
      </c>
      <c r="AP14" s="13">
        <f t="shared" si="4"/>
        <v>0</v>
      </c>
      <c r="AQ14" s="55">
        <f t="shared" si="5"/>
        <v>0</v>
      </c>
      <c r="AR14" s="85">
        <f t="shared" si="22"/>
        <v>24.303</v>
      </c>
      <c r="AS14" s="137">
        <f t="shared" si="23"/>
        <v>17651.51</v>
      </c>
      <c r="AT14" s="46">
        <f t="shared" si="24"/>
        <v>70.61</v>
      </c>
      <c r="AU14" s="1">
        <v>5</v>
      </c>
      <c r="AV14" s="2" t="s">
        <v>16</v>
      </c>
    </row>
    <row r="15" spans="1:48" ht="12.75">
      <c r="A15" s="1">
        <v>6</v>
      </c>
      <c r="B15" s="2" t="s">
        <v>17</v>
      </c>
      <c r="C15" s="35">
        <v>3528</v>
      </c>
      <c r="D15" s="13">
        <v>478.26</v>
      </c>
      <c r="E15" s="45">
        <v>13.81</v>
      </c>
      <c r="F15" s="98">
        <f t="shared" si="0"/>
        <v>6604.77</v>
      </c>
      <c r="G15" s="109">
        <v>138</v>
      </c>
      <c r="H15" s="47">
        <f t="shared" si="6"/>
        <v>3.47</v>
      </c>
      <c r="I15" s="132"/>
      <c r="J15" s="18"/>
      <c r="K15" s="18"/>
      <c r="L15" s="60"/>
      <c r="M15" s="144">
        <f t="shared" si="7"/>
        <v>0.031</v>
      </c>
      <c r="N15" s="119">
        <f t="shared" si="8"/>
        <v>22.5</v>
      </c>
      <c r="O15" s="87">
        <f t="shared" si="9"/>
        <v>239.272</v>
      </c>
      <c r="P15" s="102"/>
      <c r="Q15" s="52">
        <v>36.368</v>
      </c>
      <c r="R15" s="45">
        <v>726.31</v>
      </c>
      <c r="S15" s="56">
        <f t="shared" si="1"/>
        <v>26414.44</v>
      </c>
      <c r="T15" s="44">
        <f t="shared" si="10"/>
        <v>145.66</v>
      </c>
      <c r="U15" s="44">
        <v>109.292</v>
      </c>
      <c r="V15" s="45">
        <v>726.31</v>
      </c>
      <c r="W15" s="56">
        <f t="shared" si="11"/>
        <v>79379.87</v>
      </c>
      <c r="X15" s="44">
        <f t="shared" si="12"/>
        <v>100.448</v>
      </c>
      <c r="Y15" s="45">
        <v>726.31</v>
      </c>
      <c r="Z15" s="46">
        <f t="shared" si="13"/>
        <v>72956.39</v>
      </c>
      <c r="AA15" s="56">
        <f t="shared" si="14"/>
        <v>112399.38</v>
      </c>
      <c r="AB15" s="47">
        <f t="shared" si="15"/>
        <v>0</v>
      </c>
      <c r="AC15" s="57">
        <f t="shared" si="16"/>
        <v>9.094</v>
      </c>
      <c r="AD15" s="57">
        <f t="shared" si="17"/>
        <v>45.462</v>
      </c>
      <c r="AE15" s="56">
        <f t="shared" si="18"/>
        <v>33019.51</v>
      </c>
      <c r="AF15" s="74"/>
      <c r="AG15" s="65">
        <v>285.5</v>
      </c>
      <c r="AH15" s="66">
        <f t="shared" si="19"/>
        <v>3242.5</v>
      </c>
      <c r="AI15" s="78">
        <f t="shared" si="20"/>
        <v>109.292</v>
      </c>
      <c r="AJ15" s="85">
        <f t="shared" si="21"/>
        <v>118.915</v>
      </c>
      <c r="AK15" s="82">
        <f t="shared" si="2"/>
        <v>86369.15</v>
      </c>
      <c r="AL15" s="139"/>
      <c r="AM15" s="79">
        <f t="shared" si="3"/>
        <v>0</v>
      </c>
      <c r="AN15" s="139"/>
      <c r="AO15" s="55">
        <f t="shared" si="25"/>
        <v>0</v>
      </c>
      <c r="AP15" s="13">
        <f t="shared" si="4"/>
        <v>0</v>
      </c>
      <c r="AQ15" s="55">
        <f t="shared" si="5"/>
        <v>0</v>
      </c>
      <c r="AR15" s="85">
        <f t="shared" si="22"/>
        <v>45.462</v>
      </c>
      <c r="AS15" s="137">
        <f t="shared" si="23"/>
        <v>33019.51</v>
      </c>
      <c r="AT15" s="46">
        <f t="shared" si="24"/>
        <v>69.04</v>
      </c>
      <c r="AU15" s="1">
        <v>6</v>
      </c>
      <c r="AV15" s="2" t="s">
        <v>17</v>
      </c>
    </row>
    <row r="16" spans="1:48" ht="12.75">
      <c r="A16" s="1">
        <v>7</v>
      </c>
      <c r="B16" s="2" t="s">
        <v>18</v>
      </c>
      <c r="C16" s="35">
        <v>3457</v>
      </c>
      <c r="D16" s="13">
        <v>315.32</v>
      </c>
      <c r="E16" s="45">
        <v>13.81</v>
      </c>
      <c r="F16" s="98">
        <f t="shared" si="0"/>
        <v>4354.57</v>
      </c>
      <c r="G16" s="109">
        <v>142</v>
      </c>
      <c r="H16" s="47">
        <f t="shared" si="6"/>
        <v>2.22</v>
      </c>
      <c r="I16" s="132"/>
      <c r="J16" s="18"/>
      <c r="K16" s="18"/>
      <c r="L16" s="60"/>
      <c r="M16" s="144">
        <f t="shared" si="7"/>
        <v>0.036</v>
      </c>
      <c r="N16" s="119">
        <f t="shared" si="8"/>
        <v>25.812</v>
      </c>
      <c r="O16" s="87">
        <f t="shared" si="9"/>
        <v>153.528</v>
      </c>
      <c r="P16" s="102"/>
      <c r="Q16" s="52">
        <v>24.021</v>
      </c>
      <c r="R16" s="45">
        <v>726.31</v>
      </c>
      <c r="S16" s="56">
        <f t="shared" si="1"/>
        <v>17446.69</v>
      </c>
      <c r="T16" s="44">
        <f t="shared" si="10"/>
        <v>146.877</v>
      </c>
      <c r="U16" s="44">
        <v>122.856</v>
      </c>
      <c r="V16" s="45">
        <v>726.31</v>
      </c>
      <c r="W16" s="56">
        <f t="shared" si="11"/>
        <v>89231.54</v>
      </c>
      <c r="X16" s="44">
        <f t="shared" si="12"/>
        <v>121.388</v>
      </c>
      <c r="Y16" s="45">
        <v>726.31</v>
      </c>
      <c r="Z16" s="46">
        <f t="shared" si="13"/>
        <v>88165.32</v>
      </c>
      <c r="AA16" s="56">
        <f t="shared" si="14"/>
        <v>111032.46</v>
      </c>
      <c r="AB16" s="47">
        <f t="shared" si="15"/>
        <v>0</v>
      </c>
      <c r="AC16" s="57">
        <f t="shared" si="16"/>
        <v>5.995</v>
      </c>
      <c r="AD16" s="57">
        <f t="shared" si="17"/>
        <v>30.016</v>
      </c>
      <c r="AE16" s="56">
        <f t="shared" si="18"/>
        <v>21800.92</v>
      </c>
      <c r="AF16" s="74"/>
      <c r="AG16" s="65">
        <v>41.3</v>
      </c>
      <c r="AH16" s="66">
        <f t="shared" si="19"/>
        <v>3415.7</v>
      </c>
      <c r="AI16" s="78">
        <f t="shared" si="20"/>
        <v>122.856</v>
      </c>
      <c r="AJ16" s="85">
        <f t="shared" si="21"/>
        <v>124.341</v>
      </c>
      <c r="AK16" s="82">
        <f t="shared" si="2"/>
        <v>90310.11</v>
      </c>
      <c r="AL16" s="13"/>
      <c r="AM16" s="79">
        <f t="shared" si="3"/>
        <v>0</v>
      </c>
      <c r="AN16" s="13"/>
      <c r="AO16" s="55">
        <f t="shared" si="25"/>
        <v>0</v>
      </c>
      <c r="AP16" s="13">
        <f t="shared" si="4"/>
        <v>0</v>
      </c>
      <c r="AQ16" s="55">
        <f t="shared" si="5"/>
        <v>0</v>
      </c>
      <c r="AR16" s="85">
        <f t="shared" si="22"/>
        <v>30.016</v>
      </c>
      <c r="AS16" s="137">
        <f t="shared" si="23"/>
        <v>21800.92</v>
      </c>
      <c r="AT16" s="46">
        <f t="shared" si="24"/>
        <v>69.14</v>
      </c>
      <c r="AU16" s="1">
        <v>7</v>
      </c>
      <c r="AV16" s="2" t="s">
        <v>18</v>
      </c>
    </row>
    <row r="17" spans="1:48" ht="12.75">
      <c r="A17" s="1">
        <v>8</v>
      </c>
      <c r="B17" s="2" t="s">
        <v>19</v>
      </c>
      <c r="C17" s="35">
        <v>3487</v>
      </c>
      <c r="D17" s="13">
        <v>261.21</v>
      </c>
      <c r="E17" s="45">
        <v>13.81</v>
      </c>
      <c r="F17" s="98">
        <f t="shared" si="0"/>
        <v>3607.31</v>
      </c>
      <c r="G17" s="109">
        <v>142</v>
      </c>
      <c r="H17" s="47">
        <f t="shared" si="6"/>
        <v>1.84</v>
      </c>
      <c r="I17" s="132"/>
      <c r="J17" s="18"/>
      <c r="K17" s="18"/>
      <c r="L17" s="60"/>
      <c r="M17" s="144">
        <f t="shared" si="7"/>
        <v>0.037</v>
      </c>
      <c r="N17" s="119">
        <f t="shared" si="8"/>
        <v>26.995</v>
      </c>
      <c r="O17" s="87">
        <f t="shared" si="9"/>
        <v>128.214</v>
      </c>
      <c r="P17" s="102"/>
      <c r="Q17" s="52">
        <v>20.1</v>
      </c>
      <c r="R17" s="45">
        <v>726.31</v>
      </c>
      <c r="S17" s="56">
        <f t="shared" si="1"/>
        <v>14598.83</v>
      </c>
      <c r="T17" s="44">
        <f t="shared" si="10"/>
        <v>149.7</v>
      </c>
      <c r="U17" s="44">
        <v>129.6</v>
      </c>
      <c r="V17" s="45">
        <v>726.31</v>
      </c>
      <c r="W17" s="56">
        <f t="shared" si="11"/>
        <v>94129.78</v>
      </c>
      <c r="X17" s="44">
        <f t="shared" si="12"/>
        <v>117.967</v>
      </c>
      <c r="Y17" s="45">
        <v>726.31</v>
      </c>
      <c r="Z17" s="46">
        <f t="shared" si="13"/>
        <v>85680.61</v>
      </c>
      <c r="AA17" s="56">
        <f t="shared" si="14"/>
        <v>112336.19</v>
      </c>
      <c r="AB17" s="47">
        <f t="shared" si="15"/>
        <v>0</v>
      </c>
      <c r="AC17" s="57">
        <f t="shared" si="16"/>
        <v>4.967</v>
      </c>
      <c r="AD17" s="57">
        <f t="shared" si="17"/>
        <v>25.067</v>
      </c>
      <c r="AE17" s="56">
        <f t="shared" si="18"/>
        <v>18206.41</v>
      </c>
      <c r="AF17" s="74"/>
      <c r="AG17" s="65">
        <v>313</v>
      </c>
      <c r="AH17" s="66">
        <f t="shared" si="19"/>
        <v>3174</v>
      </c>
      <c r="AI17" s="78">
        <f t="shared" si="20"/>
        <v>129.6</v>
      </c>
      <c r="AJ17" s="85">
        <f t="shared" si="21"/>
        <v>142.38</v>
      </c>
      <c r="AK17" s="82">
        <f t="shared" si="2"/>
        <v>103412.02</v>
      </c>
      <c r="AL17" s="139"/>
      <c r="AM17" s="79">
        <f t="shared" si="3"/>
        <v>0</v>
      </c>
      <c r="AN17" s="139"/>
      <c r="AO17" s="55">
        <f t="shared" si="25"/>
        <v>0</v>
      </c>
      <c r="AP17" s="13">
        <f t="shared" si="4"/>
        <v>0</v>
      </c>
      <c r="AQ17" s="55">
        <f t="shared" si="5"/>
        <v>0</v>
      </c>
      <c r="AR17" s="85">
        <f t="shared" si="22"/>
        <v>25.067</v>
      </c>
      <c r="AS17" s="137">
        <f t="shared" si="23"/>
        <v>18206.41</v>
      </c>
      <c r="AT17" s="46">
        <f t="shared" si="24"/>
        <v>69.7</v>
      </c>
      <c r="AU17" s="1">
        <v>8</v>
      </c>
      <c r="AV17" s="2" t="s">
        <v>19</v>
      </c>
    </row>
    <row r="18" spans="1:48" ht="12.75">
      <c r="A18" s="1">
        <v>9</v>
      </c>
      <c r="B18" s="2" t="s">
        <v>20</v>
      </c>
      <c r="C18" s="35">
        <v>3859</v>
      </c>
      <c r="D18" s="13">
        <v>306.19</v>
      </c>
      <c r="E18" s="45">
        <v>13.81</v>
      </c>
      <c r="F18" s="98">
        <f t="shared" si="0"/>
        <v>4228.48</v>
      </c>
      <c r="G18" s="109">
        <v>141</v>
      </c>
      <c r="H18" s="47">
        <f t="shared" si="6"/>
        <v>2.17</v>
      </c>
      <c r="I18" s="132"/>
      <c r="J18" s="18"/>
      <c r="K18" s="18"/>
      <c r="L18" s="60"/>
      <c r="M18" s="144">
        <f t="shared" si="7"/>
        <v>0.042</v>
      </c>
      <c r="N18" s="119">
        <f t="shared" si="8"/>
        <v>30.296</v>
      </c>
      <c r="O18" s="87">
        <f t="shared" si="9"/>
        <v>141.63</v>
      </c>
      <c r="P18" s="102"/>
      <c r="Q18" s="52">
        <v>21.673</v>
      </c>
      <c r="R18" s="45">
        <v>726.31</v>
      </c>
      <c r="S18" s="56">
        <f t="shared" si="1"/>
        <v>15741.32</v>
      </c>
      <c r="T18" s="44">
        <f t="shared" si="10"/>
        <v>182.639</v>
      </c>
      <c r="U18" s="44">
        <v>160.966</v>
      </c>
      <c r="V18" s="45">
        <v>726.31</v>
      </c>
      <c r="W18" s="56">
        <f t="shared" si="11"/>
        <v>116911.22</v>
      </c>
      <c r="X18" s="44">
        <f t="shared" si="12"/>
        <v>160.966</v>
      </c>
      <c r="Y18" s="45">
        <v>726.31</v>
      </c>
      <c r="Z18" s="46">
        <f t="shared" si="13"/>
        <v>116911.22</v>
      </c>
      <c r="AA18" s="56">
        <f t="shared" si="14"/>
        <v>136881.11</v>
      </c>
      <c r="AB18" s="47">
        <f t="shared" si="15"/>
        <v>0</v>
      </c>
      <c r="AC18" s="57">
        <f t="shared" si="16"/>
        <v>5.822</v>
      </c>
      <c r="AD18" s="57">
        <f t="shared" si="17"/>
        <v>27.495</v>
      </c>
      <c r="AE18" s="56">
        <f t="shared" si="18"/>
        <v>19969.89</v>
      </c>
      <c r="AF18" s="74"/>
      <c r="AG18" s="65"/>
      <c r="AH18" s="66">
        <f t="shared" si="19"/>
        <v>3859</v>
      </c>
      <c r="AI18" s="78">
        <f t="shared" si="20"/>
        <v>160.966</v>
      </c>
      <c r="AJ18" s="85">
        <f t="shared" si="21"/>
        <v>160.966</v>
      </c>
      <c r="AK18" s="82">
        <f t="shared" si="2"/>
        <v>116911.22</v>
      </c>
      <c r="AL18" s="13"/>
      <c r="AM18" s="79">
        <f t="shared" si="3"/>
        <v>0</v>
      </c>
      <c r="AN18" s="13"/>
      <c r="AO18" s="55">
        <f t="shared" si="25"/>
        <v>0</v>
      </c>
      <c r="AP18" s="13">
        <f t="shared" si="4"/>
        <v>0</v>
      </c>
      <c r="AQ18" s="55">
        <f t="shared" si="5"/>
        <v>0</v>
      </c>
      <c r="AR18" s="85">
        <f t="shared" si="22"/>
        <v>27.495</v>
      </c>
      <c r="AS18" s="137">
        <f t="shared" si="23"/>
        <v>19969.89</v>
      </c>
      <c r="AT18" s="46">
        <f t="shared" si="24"/>
        <v>65.22</v>
      </c>
      <c r="AU18" s="1">
        <v>9</v>
      </c>
      <c r="AV18" s="2" t="s">
        <v>20</v>
      </c>
    </row>
    <row r="19" spans="1:48" ht="12.75">
      <c r="A19" s="1">
        <v>10</v>
      </c>
      <c r="B19" s="2" t="s">
        <v>21</v>
      </c>
      <c r="C19" s="35">
        <v>3228</v>
      </c>
      <c r="D19" s="13">
        <v>223.26</v>
      </c>
      <c r="E19" s="45">
        <v>13.81</v>
      </c>
      <c r="F19" s="98">
        <f t="shared" si="0"/>
        <v>3083.22</v>
      </c>
      <c r="G19" s="109">
        <v>146</v>
      </c>
      <c r="H19" s="47">
        <f t="shared" si="6"/>
        <v>1.53</v>
      </c>
      <c r="I19" s="132"/>
      <c r="J19" s="18"/>
      <c r="K19" s="18"/>
      <c r="L19" s="60"/>
      <c r="M19" s="144">
        <f t="shared" si="7"/>
        <v>0.04</v>
      </c>
      <c r="N19" s="141">
        <f t="shared" si="8"/>
        <v>29.313</v>
      </c>
      <c r="O19" s="142">
        <f t="shared" si="9"/>
        <v>105.39</v>
      </c>
      <c r="P19" s="102"/>
      <c r="Q19" s="52">
        <v>16.94</v>
      </c>
      <c r="R19" s="45">
        <v>726.31</v>
      </c>
      <c r="S19" s="56">
        <f t="shared" si="1"/>
        <v>12303.69</v>
      </c>
      <c r="T19" s="44">
        <f t="shared" si="10"/>
        <v>147.22</v>
      </c>
      <c r="U19" s="44">
        <v>130.28</v>
      </c>
      <c r="V19" s="45">
        <v>726.31</v>
      </c>
      <c r="W19" s="56">
        <f t="shared" si="11"/>
        <v>94623.67</v>
      </c>
      <c r="X19" s="44">
        <f t="shared" si="12"/>
        <v>130.28</v>
      </c>
      <c r="Y19" s="45">
        <v>726.31</v>
      </c>
      <c r="Z19" s="46">
        <f t="shared" si="13"/>
        <v>94623.67</v>
      </c>
      <c r="AA19" s="56">
        <f t="shared" si="14"/>
        <v>110010.55</v>
      </c>
      <c r="AB19" s="47">
        <f t="shared" si="15"/>
        <v>0</v>
      </c>
      <c r="AC19" s="57">
        <f t="shared" si="16"/>
        <v>4.245</v>
      </c>
      <c r="AD19" s="57">
        <f t="shared" si="17"/>
        <v>21.185</v>
      </c>
      <c r="AE19" s="56">
        <f t="shared" si="18"/>
        <v>15386.88</v>
      </c>
      <c r="AF19" s="74"/>
      <c r="AG19" s="65"/>
      <c r="AH19" s="66">
        <f t="shared" si="19"/>
        <v>3228</v>
      </c>
      <c r="AI19" s="78">
        <f t="shared" si="20"/>
        <v>130.28</v>
      </c>
      <c r="AJ19" s="85">
        <f t="shared" si="21"/>
        <v>130.28</v>
      </c>
      <c r="AK19" s="82">
        <f t="shared" si="2"/>
        <v>94623.67</v>
      </c>
      <c r="AL19" s="13"/>
      <c r="AM19" s="79">
        <f t="shared" si="3"/>
        <v>0</v>
      </c>
      <c r="AN19" s="13"/>
      <c r="AO19" s="55">
        <f t="shared" si="25"/>
        <v>0</v>
      </c>
      <c r="AP19" s="13">
        <f t="shared" si="4"/>
        <v>0</v>
      </c>
      <c r="AQ19" s="55">
        <f t="shared" si="5"/>
        <v>0</v>
      </c>
      <c r="AR19" s="85">
        <f t="shared" si="22"/>
        <v>21.185</v>
      </c>
      <c r="AS19" s="137">
        <f t="shared" si="23"/>
        <v>15386.88</v>
      </c>
      <c r="AT19" s="46">
        <f t="shared" si="24"/>
        <v>68.92</v>
      </c>
      <c r="AU19" s="1">
        <v>10</v>
      </c>
      <c r="AV19" s="2" t="s">
        <v>21</v>
      </c>
    </row>
    <row r="20" spans="1:48" ht="12.75">
      <c r="A20" s="1">
        <v>11</v>
      </c>
      <c r="B20" s="2" t="s">
        <v>22</v>
      </c>
      <c r="C20" s="35">
        <v>3497</v>
      </c>
      <c r="D20" s="13">
        <v>374.67</v>
      </c>
      <c r="E20" s="45">
        <v>13.81</v>
      </c>
      <c r="F20" s="98">
        <f t="shared" si="0"/>
        <v>5174.19</v>
      </c>
      <c r="G20" s="109">
        <v>136</v>
      </c>
      <c r="H20" s="47">
        <f t="shared" si="6"/>
        <v>2.75</v>
      </c>
      <c r="I20" s="132"/>
      <c r="J20" s="18"/>
      <c r="K20" s="18"/>
      <c r="L20" s="60"/>
      <c r="M20" s="144">
        <f t="shared" si="7"/>
        <v>0.044</v>
      </c>
      <c r="N20" s="119">
        <f t="shared" si="8"/>
        <v>31.671</v>
      </c>
      <c r="O20" s="87">
        <f t="shared" si="9"/>
        <v>216.259</v>
      </c>
      <c r="P20" s="102"/>
      <c r="Q20" s="52">
        <v>33.37</v>
      </c>
      <c r="R20" s="45">
        <v>726.31</v>
      </c>
      <c r="S20" s="56">
        <f t="shared" si="1"/>
        <v>24236.96</v>
      </c>
      <c r="T20" s="44">
        <f t="shared" si="10"/>
        <v>185.86</v>
      </c>
      <c r="U20" s="44">
        <v>152.49</v>
      </c>
      <c r="V20" s="45">
        <v>726.31</v>
      </c>
      <c r="W20" s="56">
        <f t="shared" si="11"/>
        <v>110755.01</v>
      </c>
      <c r="X20" s="44">
        <f t="shared" si="12"/>
        <v>152.49</v>
      </c>
      <c r="Y20" s="45">
        <v>726.31</v>
      </c>
      <c r="Z20" s="46">
        <f t="shared" si="13"/>
        <v>110755.01</v>
      </c>
      <c r="AA20" s="56">
        <f t="shared" si="14"/>
        <v>140166.21</v>
      </c>
      <c r="AB20" s="47">
        <f t="shared" si="15"/>
        <v>0</v>
      </c>
      <c r="AC20" s="57">
        <f t="shared" si="16"/>
        <v>7.124</v>
      </c>
      <c r="AD20" s="57">
        <f t="shared" si="17"/>
        <v>40.494</v>
      </c>
      <c r="AE20" s="56">
        <f t="shared" si="18"/>
        <v>29411.2</v>
      </c>
      <c r="AF20" s="74"/>
      <c r="AG20" s="65"/>
      <c r="AH20" s="66">
        <f t="shared" si="19"/>
        <v>3497</v>
      </c>
      <c r="AI20" s="78">
        <f t="shared" si="20"/>
        <v>152.49</v>
      </c>
      <c r="AJ20" s="85">
        <f t="shared" si="21"/>
        <v>152.49</v>
      </c>
      <c r="AK20" s="82">
        <f t="shared" si="2"/>
        <v>110755.01</v>
      </c>
      <c r="AL20" s="13"/>
      <c r="AM20" s="79">
        <f t="shared" si="3"/>
        <v>0</v>
      </c>
      <c r="AN20" s="13"/>
      <c r="AO20" s="55">
        <f t="shared" si="25"/>
        <v>0</v>
      </c>
      <c r="AP20" s="13">
        <f t="shared" si="4"/>
        <v>0</v>
      </c>
      <c r="AQ20" s="55">
        <f t="shared" si="5"/>
        <v>0</v>
      </c>
      <c r="AR20" s="85">
        <f t="shared" si="22"/>
        <v>40.494</v>
      </c>
      <c r="AS20" s="137">
        <f t="shared" si="23"/>
        <v>29411.2</v>
      </c>
      <c r="AT20" s="46">
        <f t="shared" si="24"/>
        <v>78.5</v>
      </c>
      <c r="AU20" s="1">
        <v>11</v>
      </c>
      <c r="AV20" s="2" t="s">
        <v>22</v>
      </c>
    </row>
    <row r="21" spans="1:48" ht="12.75">
      <c r="A21" s="1">
        <v>12</v>
      </c>
      <c r="B21" s="2" t="s">
        <v>23</v>
      </c>
      <c r="C21" s="35">
        <v>3464</v>
      </c>
      <c r="D21" s="13">
        <v>329.96</v>
      </c>
      <c r="E21" s="45">
        <v>13.81</v>
      </c>
      <c r="F21" s="98">
        <f t="shared" si="0"/>
        <v>4556.75</v>
      </c>
      <c r="G21" s="109">
        <v>158</v>
      </c>
      <c r="H21" s="47">
        <f t="shared" si="6"/>
        <v>2.09</v>
      </c>
      <c r="I21" s="132"/>
      <c r="J21" s="18"/>
      <c r="K21" s="18"/>
      <c r="L21" s="60"/>
      <c r="M21" s="144">
        <f t="shared" si="7"/>
        <v>0.034</v>
      </c>
      <c r="N21" s="119">
        <f t="shared" si="8"/>
        <v>24.683</v>
      </c>
      <c r="O21" s="87">
        <f t="shared" si="9"/>
        <v>145.097</v>
      </c>
      <c r="P21" s="102"/>
      <c r="Q21" s="52">
        <v>25.29</v>
      </c>
      <c r="R21" s="45">
        <v>726.31</v>
      </c>
      <c r="S21" s="56">
        <f t="shared" si="1"/>
        <v>18368.38</v>
      </c>
      <c r="T21" s="44">
        <f t="shared" si="10"/>
        <v>143.01</v>
      </c>
      <c r="U21" s="44">
        <v>117.72</v>
      </c>
      <c r="V21" s="45">
        <v>726.31</v>
      </c>
      <c r="W21" s="56">
        <f t="shared" si="11"/>
        <v>85501.21</v>
      </c>
      <c r="X21" s="44">
        <f t="shared" si="12"/>
        <v>117.72</v>
      </c>
      <c r="Y21" s="45">
        <v>726.31</v>
      </c>
      <c r="Z21" s="46">
        <f t="shared" si="13"/>
        <v>85501.21</v>
      </c>
      <c r="AA21" s="56">
        <f t="shared" si="14"/>
        <v>108426.46</v>
      </c>
      <c r="AB21" s="47">
        <f t="shared" si="15"/>
        <v>0</v>
      </c>
      <c r="AC21" s="57">
        <f t="shared" si="16"/>
        <v>6.274</v>
      </c>
      <c r="AD21" s="57">
        <f t="shared" si="17"/>
        <v>31.564</v>
      </c>
      <c r="AE21" s="56">
        <f t="shared" si="18"/>
        <v>22925.25</v>
      </c>
      <c r="AF21" s="74"/>
      <c r="AG21" s="65"/>
      <c r="AH21" s="66">
        <f t="shared" si="19"/>
        <v>3464</v>
      </c>
      <c r="AI21" s="78">
        <f t="shared" si="20"/>
        <v>117.72</v>
      </c>
      <c r="AJ21" s="85">
        <f t="shared" si="21"/>
        <v>117.72</v>
      </c>
      <c r="AK21" s="82">
        <f t="shared" si="2"/>
        <v>85501.21</v>
      </c>
      <c r="AL21" s="13"/>
      <c r="AM21" s="79">
        <f t="shared" si="3"/>
        <v>0</v>
      </c>
      <c r="AN21" s="13"/>
      <c r="AO21" s="55">
        <f t="shared" si="25"/>
        <v>0</v>
      </c>
      <c r="AP21" s="13">
        <f t="shared" si="4"/>
        <v>0</v>
      </c>
      <c r="AQ21" s="55">
        <f t="shared" si="5"/>
        <v>0</v>
      </c>
      <c r="AR21" s="85">
        <f t="shared" si="22"/>
        <v>31.564</v>
      </c>
      <c r="AS21" s="137">
        <f t="shared" si="23"/>
        <v>22925.25</v>
      </c>
      <c r="AT21" s="46">
        <f t="shared" si="24"/>
        <v>69.48</v>
      </c>
      <c r="AU21" s="1">
        <v>12</v>
      </c>
      <c r="AV21" s="2" t="s">
        <v>23</v>
      </c>
    </row>
    <row r="22" spans="1:48" ht="12.75">
      <c r="A22" s="1">
        <v>13</v>
      </c>
      <c r="B22" s="2" t="s">
        <v>24</v>
      </c>
      <c r="C22" s="35">
        <v>3361.4</v>
      </c>
      <c r="D22" s="13">
        <v>391.85</v>
      </c>
      <c r="E22" s="45">
        <v>13.81</v>
      </c>
      <c r="F22" s="98">
        <f t="shared" si="0"/>
        <v>5411.45</v>
      </c>
      <c r="G22" s="109">
        <v>142</v>
      </c>
      <c r="H22" s="47">
        <f t="shared" si="6"/>
        <v>2.76</v>
      </c>
      <c r="I22" s="132"/>
      <c r="J22" s="18"/>
      <c r="K22" s="18"/>
      <c r="L22" s="60"/>
      <c r="M22" s="144">
        <f t="shared" si="7"/>
        <v>0.039</v>
      </c>
      <c r="N22" s="119">
        <f t="shared" si="8"/>
        <v>28.171</v>
      </c>
      <c r="O22" s="87">
        <f t="shared" si="9"/>
        <v>192.302</v>
      </c>
      <c r="P22" s="102"/>
      <c r="Q22" s="52">
        <v>30.454</v>
      </c>
      <c r="R22" s="45">
        <v>726.31</v>
      </c>
      <c r="S22" s="56">
        <f t="shared" si="1"/>
        <v>22119.04</v>
      </c>
      <c r="T22" s="44">
        <f t="shared" si="10"/>
        <v>160.829</v>
      </c>
      <c r="U22" s="44">
        <v>130.375</v>
      </c>
      <c r="V22" s="45">
        <v>726.31</v>
      </c>
      <c r="W22" s="56">
        <f t="shared" si="11"/>
        <v>94692.67</v>
      </c>
      <c r="X22" s="44">
        <f t="shared" si="12"/>
        <v>126.012</v>
      </c>
      <c r="Y22" s="45">
        <v>726.31</v>
      </c>
      <c r="Z22" s="46">
        <f t="shared" si="13"/>
        <v>91523.78</v>
      </c>
      <c r="AA22" s="56">
        <f t="shared" si="14"/>
        <v>122223.45</v>
      </c>
      <c r="AB22" s="47">
        <f t="shared" si="15"/>
        <v>0</v>
      </c>
      <c r="AC22" s="57">
        <f t="shared" si="16"/>
        <v>7.451</v>
      </c>
      <c r="AD22" s="57">
        <f t="shared" si="17"/>
        <v>37.905</v>
      </c>
      <c r="AE22" s="56">
        <f t="shared" si="18"/>
        <v>27530.78</v>
      </c>
      <c r="AF22" s="74"/>
      <c r="AG22" s="65">
        <v>112.5</v>
      </c>
      <c r="AH22" s="66">
        <f t="shared" si="19"/>
        <v>3248.9</v>
      </c>
      <c r="AI22" s="78">
        <f t="shared" si="20"/>
        <v>130.375</v>
      </c>
      <c r="AJ22" s="85">
        <f t="shared" si="21"/>
        <v>134.89</v>
      </c>
      <c r="AK22" s="82">
        <f t="shared" si="2"/>
        <v>97971.96</v>
      </c>
      <c r="AL22" s="13">
        <v>0.298</v>
      </c>
      <c r="AM22" s="79">
        <f t="shared" si="3"/>
        <v>216.44</v>
      </c>
      <c r="AN22" s="13">
        <v>0.55</v>
      </c>
      <c r="AO22" s="55">
        <f t="shared" si="25"/>
        <v>7.43</v>
      </c>
      <c r="AP22" s="13">
        <f t="shared" si="4"/>
        <v>0.848</v>
      </c>
      <c r="AQ22" s="55">
        <f>AM22+AO22</f>
        <v>223.87</v>
      </c>
      <c r="AR22" s="85">
        <f t="shared" si="22"/>
        <v>37.597</v>
      </c>
      <c r="AS22" s="137">
        <f t="shared" si="23"/>
        <v>27306.91</v>
      </c>
      <c r="AT22" s="46">
        <f t="shared" si="24"/>
        <v>69.69</v>
      </c>
      <c r="AU22" s="1">
        <v>13</v>
      </c>
      <c r="AV22" s="2" t="s">
        <v>24</v>
      </c>
    </row>
    <row r="23" spans="1:48" ht="12.75">
      <c r="A23" s="88">
        <v>14</v>
      </c>
      <c r="B23" s="89" t="s">
        <v>25</v>
      </c>
      <c r="C23" s="91">
        <v>3440</v>
      </c>
      <c r="D23" s="92">
        <v>348.3</v>
      </c>
      <c r="E23" s="45">
        <v>13.81</v>
      </c>
      <c r="F23" s="114">
        <f t="shared" si="0"/>
        <v>4810.02</v>
      </c>
      <c r="G23" s="110">
        <v>125</v>
      </c>
      <c r="H23" s="47">
        <f t="shared" si="6"/>
        <v>2.79</v>
      </c>
      <c r="I23" s="132"/>
      <c r="J23" s="93"/>
      <c r="K23" s="93"/>
      <c r="L23" s="94"/>
      <c r="M23" s="144">
        <f t="shared" si="7"/>
        <v>0.036</v>
      </c>
      <c r="N23" s="119">
        <f t="shared" si="8"/>
        <v>25.875</v>
      </c>
      <c r="O23" s="87">
        <f t="shared" si="9"/>
        <v>188.782</v>
      </c>
      <c r="P23" s="102"/>
      <c r="Q23" s="52">
        <v>25.867</v>
      </c>
      <c r="R23" s="45">
        <v>726.31</v>
      </c>
      <c r="S23" s="56">
        <f t="shared" si="1"/>
        <v>18787.46</v>
      </c>
      <c r="T23" s="44">
        <f t="shared" si="10"/>
        <v>148.419</v>
      </c>
      <c r="U23" s="44">
        <v>122.552</v>
      </c>
      <c r="V23" s="45">
        <v>726.31</v>
      </c>
      <c r="W23" s="56">
        <f t="shared" si="11"/>
        <v>89010.74</v>
      </c>
      <c r="X23" s="44">
        <f t="shared" si="12"/>
        <v>122.552</v>
      </c>
      <c r="Y23" s="45">
        <v>726.31</v>
      </c>
      <c r="Z23" s="46">
        <f t="shared" si="13"/>
        <v>89010.74</v>
      </c>
      <c r="AA23" s="56">
        <f t="shared" si="14"/>
        <v>112608.55</v>
      </c>
      <c r="AB23" s="47">
        <f t="shared" si="15"/>
        <v>0</v>
      </c>
      <c r="AC23" s="57">
        <f t="shared" si="16"/>
        <v>6.623</v>
      </c>
      <c r="AD23" s="57">
        <f t="shared" si="17"/>
        <v>32.49</v>
      </c>
      <c r="AE23" s="56">
        <f t="shared" si="18"/>
        <v>23597.81</v>
      </c>
      <c r="AF23" s="74"/>
      <c r="AG23" s="65"/>
      <c r="AH23" s="66">
        <f t="shared" si="19"/>
        <v>3440</v>
      </c>
      <c r="AI23" s="78">
        <f t="shared" si="20"/>
        <v>122.552</v>
      </c>
      <c r="AJ23" s="85">
        <f t="shared" si="21"/>
        <v>122.552</v>
      </c>
      <c r="AK23" s="82">
        <f t="shared" si="2"/>
        <v>89010.74</v>
      </c>
      <c r="AL23" s="13"/>
      <c r="AM23" s="79">
        <f t="shared" si="3"/>
        <v>0</v>
      </c>
      <c r="AN23" s="13"/>
      <c r="AO23" s="55">
        <f aca="true" t="shared" si="26" ref="AO23:AO59">AN23*13.51</f>
        <v>0</v>
      </c>
      <c r="AP23" s="13">
        <f t="shared" si="4"/>
        <v>0</v>
      </c>
      <c r="AQ23" s="55">
        <f aca="true" t="shared" si="27" ref="AQ23:AQ59">AM23+AO23</f>
        <v>0</v>
      </c>
      <c r="AR23" s="85">
        <f t="shared" si="22"/>
        <v>32.49</v>
      </c>
      <c r="AS23" s="137">
        <f t="shared" si="23"/>
        <v>23597.81</v>
      </c>
      <c r="AT23" s="46">
        <f t="shared" si="24"/>
        <v>67.75</v>
      </c>
      <c r="AU23" s="88">
        <v>14</v>
      </c>
      <c r="AV23" s="89" t="s">
        <v>25</v>
      </c>
    </row>
    <row r="24" spans="1:48" ht="12.75">
      <c r="A24" s="88">
        <v>15</v>
      </c>
      <c r="B24" s="89" t="s">
        <v>26</v>
      </c>
      <c r="C24" s="91">
        <v>3463</v>
      </c>
      <c r="D24" s="92">
        <v>370.52</v>
      </c>
      <c r="E24" s="45">
        <v>13.81</v>
      </c>
      <c r="F24" s="114">
        <f t="shared" si="0"/>
        <v>5116.88</v>
      </c>
      <c r="G24" s="110">
        <v>135</v>
      </c>
      <c r="H24" s="47">
        <f t="shared" si="6"/>
        <v>2.74</v>
      </c>
      <c r="I24" s="132"/>
      <c r="J24" s="93"/>
      <c r="K24" s="93"/>
      <c r="L24" s="94"/>
      <c r="M24" s="144">
        <f t="shared" si="7"/>
        <v>0.036</v>
      </c>
      <c r="N24" s="119">
        <f t="shared" si="8"/>
        <v>25.795</v>
      </c>
      <c r="O24" s="87">
        <f t="shared" si="9"/>
        <v>185.639</v>
      </c>
      <c r="P24" s="102"/>
      <c r="Q24" s="52">
        <v>27.46</v>
      </c>
      <c r="R24" s="45">
        <v>726.31</v>
      </c>
      <c r="S24" s="56">
        <f t="shared" si="1"/>
        <v>19944.47</v>
      </c>
      <c r="T24" s="44">
        <f t="shared" si="10"/>
        <v>150.45</v>
      </c>
      <c r="U24" s="44">
        <v>122.99</v>
      </c>
      <c r="V24" s="45">
        <v>726.31</v>
      </c>
      <c r="W24" s="56">
        <f t="shared" si="11"/>
        <v>89328.87</v>
      </c>
      <c r="X24" s="44">
        <f t="shared" si="12"/>
        <v>122.99</v>
      </c>
      <c r="Y24" s="45">
        <v>726.31</v>
      </c>
      <c r="Z24" s="46">
        <f t="shared" si="13"/>
        <v>89328.87</v>
      </c>
      <c r="AA24" s="56">
        <f t="shared" si="14"/>
        <v>114390.2</v>
      </c>
      <c r="AB24" s="47">
        <f t="shared" si="15"/>
        <v>0</v>
      </c>
      <c r="AC24" s="57">
        <f t="shared" si="16"/>
        <v>7.045</v>
      </c>
      <c r="AD24" s="57">
        <f t="shared" si="17"/>
        <v>34.505</v>
      </c>
      <c r="AE24" s="56">
        <f t="shared" si="18"/>
        <v>25061.33</v>
      </c>
      <c r="AF24" s="74"/>
      <c r="AG24" s="65"/>
      <c r="AH24" s="66">
        <f t="shared" si="19"/>
        <v>3463</v>
      </c>
      <c r="AI24" s="78">
        <f t="shared" si="20"/>
        <v>122.99</v>
      </c>
      <c r="AJ24" s="85">
        <f t="shared" si="21"/>
        <v>122.99</v>
      </c>
      <c r="AK24" s="82">
        <f t="shared" si="2"/>
        <v>89328.87</v>
      </c>
      <c r="AL24" s="13"/>
      <c r="AM24" s="79">
        <f t="shared" si="3"/>
        <v>0</v>
      </c>
      <c r="AN24" s="13"/>
      <c r="AO24" s="55">
        <f t="shared" si="26"/>
        <v>0</v>
      </c>
      <c r="AP24" s="13">
        <f t="shared" si="4"/>
        <v>0</v>
      </c>
      <c r="AQ24" s="55">
        <f t="shared" si="27"/>
        <v>0</v>
      </c>
      <c r="AR24" s="85">
        <f t="shared" si="22"/>
        <v>34.505</v>
      </c>
      <c r="AS24" s="137">
        <f t="shared" si="23"/>
        <v>25061.33</v>
      </c>
      <c r="AT24" s="46">
        <f t="shared" si="24"/>
        <v>67.64</v>
      </c>
      <c r="AU24" s="88">
        <v>15</v>
      </c>
      <c r="AV24" s="89" t="s">
        <v>26</v>
      </c>
    </row>
    <row r="25" spans="1:48" ht="12.75">
      <c r="A25" s="88">
        <v>16</v>
      </c>
      <c r="B25" s="89" t="s">
        <v>27</v>
      </c>
      <c r="C25" s="91">
        <v>3534</v>
      </c>
      <c r="D25" s="92">
        <v>357.54</v>
      </c>
      <c r="E25" s="45">
        <v>13.81</v>
      </c>
      <c r="F25" s="114">
        <f t="shared" si="0"/>
        <v>4937.63</v>
      </c>
      <c r="G25" s="110">
        <v>140</v>
      </c>
      <c r="H25" s="47">
        <f t="shared" si="6"/>
        <v>2.55</v>
      </c>
      <c r="I25" s="132"/>
      <c r="J25" s="93"/>
      <c r="K25" s="93"/>
      <c r="L25" s="94"/>
      <c r="M25" s="144">
        <f t="shared" si="7"/>
        <v>0.036</v>
      </c>
      <c r="N25" s="119">
        <f t="shared" si="8"/>
        <v>26.095</v>
      </c>
      <c r="O25" s="87">
        <f t="shared" si="9"/>
        <v>175.487</v>
      </c>
      <c r="P25" s="102"/>
      <c r="Q25" s="52">
        <v>27.028</v>
      </c>
      <c r="R25" s="45">
        <v>726.31</v>
      </c>
      <c r="S25" s="56">
        <f t="shared" si="1"/>
        <v>19630.71</v>
      </c>
      <c r="T25" s="44">
        <f t="shared" si="10"/>
        <v>153.997</v>
      </c>
      <c r="U25" s="44">
        <v>126.969</v>
      </c>
      <c r="V25" s="45">
        <v>726.31</v>
      </c>
      <c r="W25" s="56">
        <f t="shared" si="11"/>
        <v>92218.85</v>
      </c>
      <c r="X25" s="44">
        <f t="shared" si="12"/>
        <v>126.969</v>
      </c>
      <c r="Y25" s="45">
        <v>726.31</v>
      </c>
      <c r="Z25" s="46">
        <f t="shared" si="13"/>
        <v>92218.85</v>
      </c>
      <c r="AA25" s="56">
        <f t="shared" si="14"/>
        <v>116787.01</v>
      </c>
      <c r="AB25" s="47">
        <f t="shared" si="15"/>
        <v>0</v>
      </c>
      <c r="AC25" s="57">
        <f t="shared" si="16"/>
        <v>6.798</v>
      </c>
      <c r="AD25" s="57">
        <f t="shared" si="17"/>
        <v>33.826</v>
      </c>
      <c r="AE25" s="56">
        <f t="shared" si="18"/>
        <v>24568.16</v>
      </c>
      <c r="AF25" s="74"/>
      <c r="AG25" s="65"/>
      <c r="AH25" s="66">
        <f t="shared" si="19"/>
        <v>3534</v>
      </c>
      <c r="AI25" s="78">
        <f t="shared" si="20"/>
        <v>126.969</v>
      </c>
      <c r="AJ25" s="85">
        <f t="shared" si="21"/>
        <v>126.969</v>
      </c>
      <c r="AK25" s="82">
        <f t="shared" si="2"/>
        <v>92218.85</v>
      </c>
      <c r="AL25" s="13"/>
      <c r="AM25" s="79">
        <f t="shared" si="3"/>
        <v>0</v>
      </c>
      <c r="AN25" s="13"/>
      <c r="AO25" s="55">
        <f t="shared" si="26"/>
        <v>0</v>
      </c>
      <c r="AP25" s="13">
        <f t="shared" si="4"/>
        <v>0</v>
      </c>
      <c r="AQ25" s="55">
        <f t="shared" si="27"/>
        <v>0</v>
      </c>
      <c r="AR25" s="85">
        <f t="shared" si="22"/>
        <v>33.826</v>
      </c>
      <c r="AS25" s="137">
        <f t="shared" si="23"/>
        <v>24568.16</v>
      </c>
      <c r="AT25" s="46">
        <f t="shared" si="24"/>
        <v>68.71</v>
      </c>
      <c r="AU25" s="88">
        <v>16</v>
      </c>
      <c r="AV25" s="89" t="s">
        <v>27</v>
      </c>
    </row>
    <row r="26" spans="1:48" ht="12.75">
      <c r="A26" s="1">
        <v>17</v>
      </c>
      <c r="B26" s="2" t="s">
        <v>28</v>
      </c>
      <c r="C26" s="35">
        <v>3572</v>
      </c>
      <c r="D26" s="13">
        <v>533.71</v>
      </c>
      <c r="E26" s="45">
        <v>13.81</v>
      </c>
      <c r="F26" s="98">
        <f t="shared" si="0"/>
        <v>7370.54</v>
      </c>
      <c r="G26" s="109">
        <v>136</v>
      </c>
      <c r="H26" s="47">
        <f t="shared" si="6"/>
        <v>3.92</v>
      </c>
      <c r="I26" s="132"/>
      <c r="J26" s="18"/>
      <c r="K26" s="18"/>
      <c r="L26" s="60"/>
      <c r="M26" s="144">
        <f t="shared" si="7"/>
        <v>0.035</v>
      </c>
      <c r="N26" s="119">
        <f t="shared" si="8"/>
        <v>25.386</v>
      </c>
      <c r="O26" s="87">
        <f t="shared" si="9"/>
        <v>273.632</v>
      </c>
      <c r="P26" s="102"/>
      <c r="Q26" s="52">
        <v>41.089</v>
      </c>
      <c r="R26" s="45">
        <v>726.31</v>
      </c>
      <c r="S26" s="56">
        <f t="shared" si="1"/>
        <v>29843.35</v>
      </c>
      <c r="T26" s="44">
        <f t="shared" si="10"/>
        <v>165.939</v>
      </c>
      <c r="U26" s="44">
        <v>124.85</v>
      </c>
      <c r="V26" s="45">
        <v>726.31</v>
      </c>
      <c r="W26" s="56">
        <f t="shared" si="11"/>
        <v>90679.8</v>
      </c>
      <c r="X26" s="44">
        <f t="shared" si="12"/>
        <v>124.85</v>
      </c>
      <c r="Y26" s="45">
        <v>726.31</v>
      </c>
      <c r="Z26" s="46">
        <f t="shared" si="13"/>
        <v>90679.8</v>
      </c>
      <c r="AA26" s="56">
        <f t="shared" si="14"/>
        <v>127893.75</v>
      </c>
      <c r="AB26" s="47">
        <f t="shared" si="15"/>
        <v>0</v>
      </c>
      <c r="AC26" s="57">
        <f t="shared" si="16"/>
        <v>10.148</v>
      </c>
      <c r="AD26" s="57">
        <f t="shared" si="17"/>
        <v>51.237</v>
      </c>
      <c r="AE26" s="56">
        <f t="shared" si="18"/>
        <v>37213.95</v>
      </c>
      <c r="AF26" s="74"/>
      <c r="AG26" s="65"/>
      <c r="AH26" s="66">
        <f t="shared" si="19"/>
        <v>3572</v>
      </c>
      <c r="AI26" s="78">
        <f t="shared" si="20"/>
        <v>124.85</v>
      </c>
      <c r="AJ26" s="85">
        <f t="shared" si="21"/>
        <v>124.85</v>
      </c>
      <c r="AK26" s="82">
        <f t="shared" si="2"/>
        <v>90679.8</v>
      </c>
      <c r="AL26" s="13"/>
      <c r="AM26" s="79">
        <f t="shared" si="3"/>
        <v>0</v>
      </c>
      <c r="AN26" s="13"/>
      <c r="AO26" s="55">
        <f t="shared" si="26"/>
        <v>0</v>
      </c>
      <c r="AP26" s="13">
        <f t="shared" si="4"/>
        <v>0</v>
      </c>
      <c r="AQ26" s="55">
        <f t="shared" si="27"/>
        <v>0</v>
      </c>
      <c r="AR26" s="85">
        <f t="shared" si="22"/>
        <v>51.237</v>
      </c>
      <c r="AS26" s="137">
        <f t="shared" si="23"/>
        <v>37213.95</v>
      </c>
      <c r="AT26" s="46">
        <f t="shared" si="24"/>
        <v>69.73</v>
      </c>
      <c r="AU26" s="1">
        <v>17</v>
      </c>
      <c r="AV26" s="2" t="s">
        <v>28</v>
      </c>
    </row>
    <row r="27" spans="1:48" ht="12.75">
      <c r="A27" s="1">
        <v>18</v>
      </c>
      <c r="B27" s="2" t="s">
        <v>29</v>
      </c>
      <c r="C27" s="35">
        <v>3534</v>
      </c>
      <c r="D27" s="13">
        <v>384.7</v>
      </c>
      <c r="E27" s="45">
        <v>13.81</v>
      </c>
      <c r="F27" s="98">
        <f t="shared" si="0"/>
        <v>5312.71</v>
      </c>
      <c r="G27" s="109">
        <v>143</v>
      </c>
      <c r="H27" s="47">
        <f t="shared" si="6"/>
        <v>2.69</v>
      </c>
      <c r="I27" s="132"/>
      <c r="J27" s="18"/>
      <c r="K27" s="18"/>
      <c r="L27" s="60"/>
      <c r="M27" s="144">
        <f t="shared" si="7"/>
        <v>0.04</v>
      </c>
      <c r="N27" s="119">
        <f t="shared" si="8"/>
        <v>28.758</v>
      </c>
      <c r="O27" s="87">
        <f t="shared" si="9"/>
        <v>201.127</v>
      </c>
      <c r="P27" s="102"/>
      <c r="Q27" s="52">
        <v>32.284</v>
      </c>
      <c r="R27" s="45">
        <v>726.31</v>
      </c>
      <c r="S27" s="56">
        <f t="shared" si="1"/>
        <v>23448.19</v>
      </c>
      <c r="T27" s="44">
        <f t="shared" si="10"/>
        <v>172.21</v>
      </c>
      <c r="U27" s="44">
        <v>139.926</v>
      </c>
      <c r="V27" s="45">
        <v>726.31</v>
      </c>
      <c r="W27" s="56">
        <f t="shared" si="11"/>
        <v>101629.65</v>
      </c>
      <c r="X27" s="44">
        <f t="shared" si="12"/>
        <v>139.926</v>
      </c>
      <c r="Y27" s="45">
        <v>726.31</v>
      </c>
      <c r="Z27" s="46">
        <f t="shared" si="13"/>
        <v>101629.65</v>
      </c>
      <c r="AA27" s="56">
        <f t="shared" si="14"/>
        <v>130390.8</v>
      </c>
      <c r="AB27" s="47">
        <f t="shared" si="15"/>
        <v>0</v>
      </c>
      <c r="AC27" s="57">
        <f t="shared" si="16"/>
        <v>7.315</v>
      </c>
      <c r="AD27" s="57">
        <f t="shared" si="17"/>
        <v>39.599</v>
      </c>
      <c r="AE27" s="56">
        <f t="shared" si="18"/>
        <v>28761.15</v>
      </c>
      <c r="AF27" s="74"/>
      <c r="AG27" s="65"/>
      <c r="AH27" s="66">
        <f t="shared" si="19"/>
        <v>3534</v>
      </c>
      <c r="AI27" s="78">
        <f t="shared" si="20"/>
        <v>139.926</v>
      </c>
      <c r="AJ27" s="85">
        <f t="shared" si="21"/>
        <v>139.926</v>
      </c>
      <c r="AK27" s="82">
        <f t="shared" si="2"/>
        <v>101629.65</v>
      </c>
      <c r="AL27" s="13"/>
      <c r="AM27" s="79">
        <f t="shared" si="3"/>
        <v>0</v>
      </c>
      <c r="AN27" s="13"/>
      <c r="AO27" s="55">
        <f t="shared" si="26"/>
        <v>0</v>
      </c>
      <c r="AP27" s="13">
        <f t="shared" si="4"/>
        <v>0</v>
      </c>
      <c r="AQ27" s="55">
        <f t="shared" si="27"/>
        <v>0</v>
      </c>
      <c r="AR27" s="85">
        <f t="shared" si="22"/>
        <v>39.599</v>
      </c>
      <c r="AS27" s="137">
        <f t="shared" si="23"/>
        <v>28761.15</v>
      </c>
      <c r="AT27" s="46">
        <f t="shared" si="24"/>
        <v>74.76</v>
      </c>
      <c r="AU27" s="1">
        <v>18</v>
      </c>
      <c r="AV27" s="2" t="s">
        <v>29</v>
      </c>
    </row>
    <row r="28" spans="1:48" ht="12.75">
      <c r="A28" s="1">
        <v>19</v>
      </c>
      <c r="B28" s="2" t="s">
        <v>30</v>
      </c>
      <c r="C28" s="35">
        <v>3463</v>
      </c>
      <c r="D28" s="13">
        <v>291.85</v>
      </c>
      <c r="E28" s="45">
        <v>13.81</v>
      </c>
      <c r="F28" s="98">
        <f t="shared" si="0"/>
        <v>4030.45</v>
      </c>
      <c r="G28" s="109">
        <v>147</v>
      </c>
      <c r="H28" s="47">
        <f t="shared" si="6"/>
        <v>1.99</v>
      </c>
      <c r="I28" s="132"/>
      <c r="J28" s="18"/>
      <c r="K28" s="18"/>
      <c r="L28" s="60"/>
      <c r="M28" s="144">
        <f t="shared" si="7"/>
        <v>0.031</v>
      </c>
      <c r="N28" s="119">
        <f t="shared" si="8"/>
        <v>22.639</v>
      </c>
      <c r="O28" s="87">
        <f t="shared" si="9"/>
        <v>138.453</v>
      </c>
      <c r="P28" s="102"/>
      <c r="Q28" s="52">
        <v>22.473</v>
      </c>
      <c r="R28" s="45">
        <v>726.31</v>
      </c>
      <c r="S28" s="56">
        <f t="shared" si="1"/>
        <v>16322.36</v>
      </c>
      <c r="T28" s="44">
        <f t="shared" si="10"/>
        <v>130.415</v>
      </c>
      <c r="U28" s="44">
        <v>107.942</v>
      </c>
      <c r="V28" s="45">
        <v>726.31</v>
      </c>
      <c r="W28" s="56">
        <f t="shared" si="11"/>
        <v>78399.35</v>
      </c>
      <c r="X28" s="44">
        <f t="shared" si="12"/>
        <v>107.942</v>
      </c>
      <c r="Y28" s="45">
        <v>726.31</v>
      </c>
      <c r="Z28" s="46">
        <f t="shared" si="13"/>
        <v>78399.35</v>
      </c>
      <c r="AA28" s="56">
        <f t="shared" si="14"/>
        <v>98752.01</v>
      </c>
      <c r="AB28" s="47">
        <f t="shared" si="15"/>
        <v>0</v>
      </c>
      <c r="AC28" s="57">
        <f t="shared" si="16"/>
        <v>5.549</v>
      </c>
      <c r="AD28" s="57">
        <f t="shared" si="17"/>
        <v>28.022</v>
      </c>
      <c r="AE28" s="56">
        <f t="shared" si="18"/>
        <v>20352.66</v>
      </c>
      <c r="AF28" s="74"/>
      <c r="AG28" s="65"/>
      <c r="AH28" s="66">
        <f t="shared" si="19"/>
        <v>3463</v>
      </c>
      <c r="AI28" s="78">
        <f t="shared" si="20"/>
        <v>107.942</v>
      </c>
      <c r="AJ28" s="85">
        <f t="shared" si="21"/>
        <v>107.942</v>
      </c>
      <c r="AK28" s="82">
        <f t="shared" si="2"/>
        <v>78399.35</v>
      </c>
      <c r="AL28" s="13"/>
      <c r="AM28" s="79">
        <f t="shared" si="3"/>
        <v>0</v>
      </c>
      <c r="AN28" s="13"/>
      <c r="AO28" s="55">
        <f t="shared" si="26"/>
        <v>0</v>
      </c>
      <c r="AP28" s="13">
        <f t="shared" si="4"/>
        <v>0</v>
      </c>
      <c r="AQ28" s="55">
        <f t="shared" si="27"/>
        <v>0</v>
      </c>
      <c r="AR28" s="85">
        <f t="shared" si="22"/>
        <v>28.022</v>
      </c>
      <c r="AS28" s="137">
        <f t="shared" si="23"/>
        <v>20352.66</v>
      </c>
      <c r="AT28" s="46">
        <f t="shared" si="24"/>
        <v>69.74</v>
      </c>
      <c r="AU28" s="1">
        <v>19</v>
      </c>
      <c r="AV28" s="2" t="s">
        <v>30</v>
      </c>
    </row>
    <row r="29" spans="1:48" ht="12.75">
      <c r="A29" s="1">
        <v>20</v>
      </c>
      <c r="B29" s="2" t="s">
        <v>31</v>
      </c>
      <c r="C29" s="35">
        <v>3509</v>
      </c>
      <c r="D29" s="13">
        <v>350.51</v>
      </c>
      <c r="E29" s="45">
        <v>13.81</v>
      </c>
      <c r="F29" s="98">
        <f t="shared" si="0"/>
        <v>4840.54</v>
      </c>
      <c r="G29" s="109">
        <v>128</v>
      </c>
      <c r="H29" s="47">
        <f t="shared" si="6"/>
        <v>2.74</v>
      </c>
      <c r="I29" s="132"/>
      <c r="J29" s="18"/>
      <c r="K29" s="18"/>
      <c r="L29" s="60"/>
      <c r="M29" s="144">
        <f t="shared" si="7"/>
        <v>0.036</v>
      </c>
      <c r="N29" s="119">
        <f t="shared" si="8"/>
        <v>25.805</v>
      </c>
      <c r="O29" s="87">
        <f t="shared" si="9"/>
        <v>189.783</v>
      </c>
      <c r="P29" s="102"/>
      <c r="Q29" s="52">
        <v>26.781</v>
      </c>
      <c r="R29" s="45">
        <v>726.31</v>
      </c>
      <c r="S29" s="56">
        <f t="shared" si="1"/>
        <v>19451.31</v>
      </c>
      <c r="T29" s="44">
        <f t="shared" si="10"/>
        <v>151.452</v>
      </c>
      <c r="U29" s="44">
        <v>124.671</v>
      </c>
      <c r="V29" s="45">
        <v>726.31</v>
      </c>
      <c r="W29" s="56">
        <f t="shared" si="11"/>
        <v>90549.79</v>
      </c>
      <c r="X29" s="44">
        <f t="shared" si="12"/>
        <v>124.671</v>
      </c>
      <c r="Y29" s="45">
        <v>726.31</v>
      </c>
      <c r="Z29" s="46">
        <f t="shared" si="13"/>
        <v>90549.79</v>
      </c>
      <c r="AA29" s="56">
        <f t="shared" si="14"/>
        <v>114841.95</v>
      </c>
      <c r="AB29" s="47">
        <f t="shared" si="15"/>
        <v>0</v>
      </c>
      <c r="AC29" s="57">
        <f t="shared" si="16"/>
        <v>6.665</v>
      </c>
      <c r="AD29" s="57">
        <f t="shared" si="17"/>
        <v>33.446</v>
      </c>
      <c r="AE29" s="56">
        <f t="shared" si="18"/>
        <v>24292.16</v>
      </c>
      <c r="AF29" s="74"/>
      <c r="AG29" s="65"/>
      <c r="AH29" s="66">
        <f t="shared" si="19"/>
        <v>3509</v>
      </c>
      <c r="AI29" s="78">
        <f t="shared" si="20"/>
        <v>124.671</v>
      </c>
      <c r="AJ29" s="85">
        <f t="shared" si="21"/>
        <v>124.671</v>
      </c>
      <c r="AK29" s="82">
        <f t="shared" si="2"/>
        <v>90549.79</v>
      </c>
      <c r="AL29" s="13"/>
      <c r="AM29" s="79">
        <f t="shared" si="3"/>
        <v>0</v>
      </c>
      <c r="AN29" s="13"/>
      <c r="AO29" s="55">
        <f t="shared" si="26"/>
        <v>0</v>
      </c>
      <c r="AP29" s="13">
        <f t="shared" si="4"/>
        <v>0</v>
      </c>
      <c r="AQ29" s="55">
        <f t="shared" si="27"/>
        <v>0</v>
      </c>
      <c r="AR29" s="85">
        <f t="shared" si="22"/>
        <v>33.446</v>
      </c>
      <c r="AS29" s="137">
        <f t="shared" si="23"/>
        <v>24292.16</v>
      </c>
      <c r="AT29" s="46">
        <f t="shared" si="24"/>
        <v>69.31</v>
      </c>
      <c r="AU29" s="1">
        <v>20</v>
      </c>
      <c r="AV29" s="2" t="s">
        <v>31</v>
      </c>
    </row>
    <row r="30" spans="1:48" ht="12.75">
      <c r="A30" s="1">
        <v>21</v>
      </c>
      <c r="B30" s="2" t="s">
        <v>32</v>
      </c>
      <c r="C30" s="35">
        <v>3600.1</v>
      </c>
      <c r="D30" s="13">
        <v>242.4</v>
      </c>
      <c r="E30" s="45">
        <v>13.81</v>
      </c>
      <c r="F30" s="98">
        <f t="shared" si="0"/>
        <v>3347.54</v>
      </c>
      <c r="G30" s="109">
        <v>132</v>
      </c>
      <c r="H30" s="47">
        <f t="shared" si="6"/>
        <v>1.84</v>
      </c>
      <c r="I30" s="132"/>
      <c r="J30" s="18"/>
      <c r="K30" s="18"/>
      <c r="L30" s="60"/>
      <c r="M30" s="144">
        <f t="shared" si="7"/>
        <v>0.046</v>
      </c>
      <c r="N30" s="119">
        <f t="shared" si="8"/>
        <v>33.499</v>
      </c>
      <c r="O30" s="87">
        <f t="shared" si="9"/>
        <v>123.805</v>
      </c>
      <c r="P30" s="102"/>
      <c r="Q30" s="52">
        <v>18.84</v>
      </c>
      <c r="R30" s="45">
        <v>726.31</v>
      </c>
      <c r="S30" s="56">
        <f t="shared" si="1"/>
        <v>13683.68</v>
      </c>
      <c r="T30" s="44">
        <f t="shared" si="10"/>
        <v>184.884</v>
      </c>
      <c r="U30" s="44">
        <v>166.044</v>
      </c>
      <c r="V30" s="45">
        <v>726.31</v>
      </c>
      <c r="W30" s="56">
        <f t="shared" si="11"/>
        <v>120599.42</v>
      </c>
      <c r="X30" s="44">
        <f t="shared" si="12"/>
        <v>161.058</v>
      </c>
      <c r="Y30" s="45">
        <v>726.31</v>
      </c>
      <c r="Z30" s="46">
        <f t="shared" si="13"/>
        <v>116978.04</v>
      </c>
      <c r="AA30" s="56">
        <f t="shared" si="14"/>
        <v>137630.66</v>
      </c>
      <c r="AB30" s="47">
        <f t="shared" si="15"/>
        <v>0</v>
      </c>
      <c r="AC30" s="57">
        <f t="shared" si="16"/>
        <v>4.609</v>
      </c>
      <c r="AD30" s="57">
        <f t="shared" si="17"/>
        <v>23.449</v>
      </c>
      <c r="AE30" s="56">
        <f t="shared" si="18"/>
        <v>17031.24</v>
      </c>
      <c r="AF30" s="74"/>
      <c r="AG30" s="65">
        <v>108.1</v>
      </c>
      <c r="AH30" s="66">
        <f t="shared" si="19"/>
        <v>3492</v>
      </c>
      <c r="AI30" s="78">
        <f t="shared" si="20"/>
        <v>166.044</v>
      </c>
      <c r="AJ30" s="85">
        <f t="shared" si="21"/>
        <v>171.184</v>
      </c>
      <c r="AK30" s="82">
        <f t="shared" si="2"/>
        <v>124332.65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4"/>
        <v>2.46</v>
      </c>
      <c r="AQ30" s="55">
        <f t="shared" si="27"/>
        <v>689.02</v>
      </c>
      <c r="AR30" s="85">
        <f t="shared" si="22"/>
        <v>22.5</v>
      </c>
      <c r="AS30" s="137">
        <f t="shared" si="23"/>
        <v>16342.22</v>
      </c>
      <c r="AT30" s="46">
        <f t="shared" si="24"/>
        <v>67.42</v>
      </c>
      <c r="AU30" s="1">
        <v>21</v>
      </c>
      <c r="AV30" s="2" t="s">
        <v>32</v>
      </c>
    </row>
    <row r="31" spans="1:48" ht="12.75">
      <c r="A31" s="1">
        <v>22</v>
      </c>
      <c r="B31" s="2" t="s">
        <v>33</v>
      </c>
      <c r="C31" s="35">
        <v>6229</v>
      </c>
      <c r="D31" s="13">
        <v>727.29</v>
      </c>
      <c r="E31" s="45">
        <v>13.81</v>
      </c>
      <c r="F31" s="98">
        <f t="shared" si="0"/>
        <v>10043.87</v>
      </c>
      <c r="G31" s="109">
        <v>275</v>
      </c>
      <c r="H31" s="47">
        <f t="shared" si="6"/>
        <v>2.64</v>
      </c>
      <c r="I31" s="132"/>
      <c r="J31" s="18"/>
      <c r="K31" s="18"/>
      <c r="L31" s="60"/>
      <c r="M31" s="144">
        <f t="shared" si="7"/>
        <v>0.04</v>
      </c>
      <c r="N31" s="119">
        <f t="shared" si="8"/>
        <v>29.245</v>
      </c>
      <c r="O31" s="87">
        <f t="shared" si="9"/>
        <v>184.718</v>
      </c>
      <c r="P31" s="102"/>
      <c r="Q31" s="52">
        <v>56.11</v>
      </c>
      <c r="R31" s="45">
        <v>726.31</v>
      </c>
      <c r="S31" s="56">
        <f t="shared" si="1"/>
        <v>40753.25</v>
      </c>
      <c r="T31" s="44">
        <f t="shared" si="10"/>
        <v>306.92</v>
      </c>
      <c r="U31" s="44">
        <v>250.81</v>
      </c>
      <c r="V31" s="45">
        <v>726.31</v>
      </c>
      <c r="W31" s="56">
        <f t="shared" si="11"/>
        <v>182165.81</v>
      </c>
      <c r="X31" s="44">
        <f t="shared" si="12"/>
        <v>250.81</v>
      </c>
      <c r="Y31" s="45">
        <v>726.31</v>
      </c>
      <c r="Z31" s="46">
        <f t="shared" si="13"/>
        <v>182165.81</v>
      </c>
      <c r="AA31" s="56">
        <f t="shared" si="14"/>
        <v>232963.21</v>
      </c>
      <c r="AB31" s="47">
        <f t="shared" si="15"/>
        <v>0</v>
      </c>
      <c r="AC31" s="57">
        <f t="shared" si="16"/>
        <v>13.829</v>
      </c>
      <c r="AD31" s="57">
        <f t="shared" si="17"/>
        <v>69.939</v>
      </c>
      <c r="AE31" s="56">
        <f t="shared" si="18"/>
        <v>50797.4</v>
      </c>
      <c r="AF31" s="74"/>
      <c r="AG31" s="65"/>
      <c r="AH31" s="66">
        <f t="shared" si="19"/>
        <v>6229</v>
      </c>
      <c r="AI31" s="78">
        <f t="shared" si="20"/>
        <v>250.81</v>
      </c>
      <c r="AJ31" s="85">
        <f t="shared" si="21"/>
        <v>250.81</v>
      </c>
      <c r="AK31" s="82">
        <f t="shared" si="2"/>
        <v>182165.81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4"/>
        <v>0</v>
      </c>
      <c r="AQ31" s="55">
        <f t="shared" si="27"/>
        <v>0</v>
      </c>
      <c r="AR31" s="85">
        <f t="shared" si="22"/>
        <v>69.939</v>
      </c>
      <c r="AS31" s="137">
        <f t="shared" si="23"/>
        <v>50797.4</v>
      </c>
      <c r="AT31" s="46">
        <f t="shared" si="24"/>
        <v>69.84</v>
      </c>
      <c r="AU31" s="1">
        <v>22</v>
      </c>
      <c r="AV31" s="2" t="s">
        <v>33</v>
      </c>
    </row>
    <row r="32" spans="1:48" ht="12.75">
      <c r="A32" s="1">
        <v>23</v>
      </c>
      <c r="B32" s="2" t="s">
        <v>34</v>
      </c>
      <c r="C32" s="35">
        <v>6139</v>
      </c>
      <c r="D32" s="13">
        <v>518.32</v>
      </c>
      <c r="E32" s="45">
        <v>13.81</v>
      </c>
      <c r="F32" s="98">
        <f t="shared" si="0"/>
        <v>7158</v>
      </c>
      <c r="G32" s="109">
        <v>252</v>
      </c>
      <c r="H32" s="47">
        <f t="shared" si="6"/>
        <v>2.06</v>
      </c>
      <c r="I32" s="132"/>
      <c r="J32" s="18"/>
      <c r="K32" s="18"/>
      <c r="L32" s="60"/>
      <c r="M32" s="144">
        <f t="shared" si="7"/>
        <v>0.043</v>
      </c>
      <c r="N32" s="119">
        <f t="shared" si="8"/>
        <v>31.058</v>
      </c>
      <c r="O32" s="87">
        <f t="shared" si="9"/>
        <v>144.383</v>
      </c>
      <c r="P32" s="102"/>
      <c r="Q32" s="52">
        <v>40.24</v>
      </c>
      <c r="R32" s="45">
        <v>726.31</v>
      </c>
      <c r="S32" s="56">
        <f t="shared" si="1"/>
        <v>29226.71</v>
      </c>
      <c r="T32" s="44">
        <f t="shared" si="10"/>
        <v>302.75</v>
      </c>
      <c r="U32" s="44">
        <v>262.51</v>
      </c>
      <c r="V32" s="45">
        <v>726.31</v>
      </c>
      <c r="W32" s="56">
        <f t="shared" si="11"/>
        <v>190663.64</v>
      </c>
      <c r="X32" s="44">
        <f t="shared" si="12"/>
        <v>259.393</v>
      </c>
      <c r="Y32" s="45">
        <v>726.31</v>
      </c>
      <c r="Z32" s="46">
        <f t="shared" si="13"/>
        <v>188399.73</v>
      </c>
      <c r="AA32" s="56">
        <f t="shared" si="14"/>
        <v>227048.14</v>
      </c>
      <c r="AB32" s="47">
        <f t="shared" si="15"/>
        <v>0</v>
      </c>
      <c r="AC32" s="57">
        <f t="shared" si="16"/>
        <v>9.855</v>
      </c>
      <c r="AD32" s="57">
        <f t="shared" si="17"/>
        <v>50.095</v>
      </c>
      <c r="AE32" s="56">
        <f t="shared" si="18"/>
        <v>36384.5</v>
      </c>
      <c r="AF32" s="74"/>
      <c r="AG32" s="65">
        <v>72.9</v>
      </c>
      <c r="AH32" s="66">
        <f t="shared" si="19"/>
        <v>6066.1</v>
      </c>
      <c r="AI32" s="78">
        <f t="shared" si="20"/>
        <v>262.51</v>
      </c>
      <c r="AJ32" s="85">
        <f t="shared" si="21"/>
        <v>265.665</v>
      </c>
      <c r="AK32" s="82">
        <f t="shared" si="2"/>
        <v>192955.15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4"/>
        <v>0</v>
      </c>
      <c r="AQ32" s="55">
        <f t="shared" si="27"/>
        <v>0</v>
      </c>
      <c r="AR32" s="85">
        <f t="shared" si="22"/>
        <v>50.095</v>
      </c>
      <c r="AS32" s="137">
        <f t="shared" si="23"/>
        <v>36384.5</v>
      </c>
      <c r="AT32" s="46">
        <f t="shared" si="24"/>
        <v>70.2</v>
      </c>
      <c r="AU32" s="1">
        <v>23</v>
      </c>
      <c r="AV32" s="2" t="s">
        <v>34</v>
      </c>
    </row>
    <row r="33" spans="1:48" ht="12.75">
      <c r="A33" s="1">
        <v>24</v>
      </c>
      <c r="B33" s="2" t="s">
        <v>35</v>
      </c>
      <c r="C33" s="35">
        <v>3479</v>
      </c>
      <c r="D33" s="13">
        <v>376.14</v>
      </c>
      <c r="E33" s="45">
        <v>13.81</v>
      </c>
      <c r="F33" s="98">
        <f t="shared" si="0"/>
        <v>5194.49</v>
      </c>
      <c r="G33" s="109">
        <v>142</v>
      </c>
      <c r="H33" s="47">
        <f t="shared" si="6"/>
        <v>2.65</v>
      </c>
      <c r="I33" s="132"/>
      <c r="J33" s="18"/>
      <c r="K33" s="18"/>
      <c r="L33" s="60"/>
      <c r="M33" s="144">
        <f t="shared" si="7"/>
        <v>0.041</v>
      </c>
      <c r="N33" s="119">
        <f t="shared" si="8"/>
        <v>29.489</v>
      </c>
      <c r="O33" s="87">
        <f t="shared" si="9"/>
        <v>184.319</v>
      </c>
      <c r="P33" s="102"/>
      <c r="Q33" s="52">
        <v>28.884</v>
      </c>
      <c r="R33" s="45">
        <v>726.31</v>
      </c>
      <c r="S33" s="56">
        <f t="shared" si="1"/>
        <v>20978.74</v>
      </c>
      <c r="T33" s="44">
        <f t="shared" si="10"/>
        <v>170.137</v>
      </c>
      <c r="U33" s="44">
        <v>141.253</v>
      </c>
      <c r="V33" s="45">
        <v>726.31</v>
      </c>
      <c r="W33" s="56">
        <f t="shared" si="11"/>
        <v>102593.47</v>
      </c>
      <c r="X33" s="44">
        <f t="shared" si="12"/>
        <v>137.298</v>
      </c>
      <c r="Y33" s="45">
        <v>726.31</v>
      </c>
      <c r="Z33" s="46">
        <f t="shared" si="13"/>
        <v>99720.91</v>
      </c>
      <c r="AA33" s="56">
        <f t="shared" si="14"/>
        <v>128766.78</v>
      </c>
      <c r="AB33" s="47">
        <f t="shared" si="15"/>
        <v>0</v>
      </c>
      <c r="AC33" s="57">
        <f t="shared" si="16"/>
        <v>7.152</v>
      </c>
      <c r="AD33" s="57">
        <f t="shared" si="17"/>
        <v>36.036</v>
      </c>
      <c r="AE33" s="56">
        <f t="shared" si="18"/>
        <v>26173.31</v>
      </c>
      <c r="AF33" s="74"/>
      <c r="AG33" s="65">
        <v>97.4</v>
      </c>
      <c r="AH33" s="66">
        <f t="shared" si="19"/>
        <v>3381.6</v>
      </c>
      <c r="AI33" s="78">
        <f t="shared" si="20"/>
        <v>141.253</v>
      </c>
      <c r="AJ33" s="85">
        <f t="shared" si="21"/>
        <v>145.322</v>
      </c>
      <c r="AK33" s="82">
        <f t="shared" si="2"/>
        <v>105548.82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4"/>
        <v>0</v>
      </c>
      <c r="AQ33" s="55">
        <f t="shared" si="27"/>
        <v>0</v>
      </c>
      <c r="AR33" s="85">
        <f t="shared" si="22"/>
        <v>36.036</v>
      </c>
      <c r="AS33" s="137">
        <f t="shared" si="23"/>
        <v>26173.31</v>
      </c>
      <c r="AT33" s="46">
        <f t="shared" si="24"/>
        <v>69.58</v>
      </c>
      <c r="AU33" s="1">
        <v>24</v>
      </c>
      <c r="AV33" s="2" t="s">
        <v>35</v>
      </c>
    </row>
    <row r="34" spans="1:48" ht="12.75">
      <c r="A34" s="1">
        <v>25</v>
      </c>
      <c r="B34" s="2" t="s">
        <v>36</v>
      </c>
      <c r="C34" s="35">
        <v>3539</v>
      </c>
      <c r="D34" s="13">
        <v>377.06</v>
      </c>
      <c r="E34" s="45">
        <v>13.81</v>
      </c>
      <c r="F34" s="98">
        <f t="shared" si="0"/>
        <v>5207.2</v>
      </c>
      <c r="G34" s="109">
        <v>130</v>
      </c>
      <c r="H34" s="47">
        <f t="shared" si="6"/>
        <v>2.9</v>
      </c>
      <c r="I34" s="132"/>
      <c r="J34" s="18"/>
      <c r="K34" s="18"/>
      <c r="L34" s="60"/>
      <c r="M34" s="144">
        <f t="shared" si="7"/>
        <v>0.033</v>
      </c>
      <c r="N34" s="119">
        <f t="shared" si="8"/>
        <v>23.71</v>
      </c>
      <c r="O34" s="87">
        <f t="shared" si="9"/>
        <v>200.976</v>
      </c>
      <c r="P34" s="102"/>
      <c r="Q34" s="52">
        <v>28.803</v>
      </c>
      <c r="R34" s="45">
        <v>726.31</v>
      </c>
      <c r="S34" s="56">
        <f t="shared" si="1"/>
        <v>20919.91</v>
      </c>
      <c r="T34" s="44">
        <f t="shared" si="10"/>
        <v>144.33</v>
      </c>
      <c r="U34" s="44">
        <v>115.527</v>
      </c>
      <c r="V34" s="45">
        <v>726.31</v>
      </c>
      <c r="W34" s="56">
        <f t="shared" si="11"/>
        <v>83908.42</v>
      </c>
      <c r="X34" s="44">
        <f t="shared" si="12"/>
        <v>109.442</v>
      </c>
      <c r="Y34" s="45">
        <v>726.31</v>
      </c>
      <c r="Z34" s="46">
        <f t="shared" si="13"/>
        <v>79488.82</v>
      </c>
      <c r="AA34" s="56">
        <f t="shared" si="14"/>
        <v>110035.24</v>
      </c>
      <c r="AB34" s="47">
        <f t="shared" si="15"/>
        <v>0</v>
      </c>
      <c r="AC34" s="57">
        <f t="shared" si="16"/>
        <v>7.169</v>
      </c>
      <c r="AD34" s="57">
        <f t="shared" si="17"/>
        <v>35.972</v>
      </c>
      <c r="AE34" s="56">
        <f t="shared" si="18"/>
        <v>26126.82</v>
      </c>
      <c r="AF34" s="74"/>
      <c r="AG34" s="65">
        <v>186.4</v>
      </c>
      <c r="AH34" s="66">
        <f t="shared" si="19"/>
        <v>3352.6</v>
      </c>
      <c r="AI34" s="78">
        <f t="shared" si="20"/>
        <v>115.527</v>
      </c>
      <c r="AJ34" s="85">
        <f t="shared" si="21"/>
        <v>121.95</v>
      </c>
      <c r="AK34" s="82">
        <f t="shared" si="2"/>
        <v>88573.5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4"/>
        <v>0</v>
      </c>
      <c r="AQ34" s="55">
        <f t="shared" si="27"/>
        <v>0</v>
      </c>
      <c r="AR34" s="85">
        <f t="shared" si="22"/>
        <v>35.972</v>
      </c>
      <c r="AS34" s="137">
        <f t="shared" si="23"/>
        <v>26126.82</v>
      </c>
      <c r="AT34" s="46">
        <f t="shared" si="24"/>
        <v>69.29</v>
      </c>
      <c r="AU34" s="1">
        <v>25</v>
      </c>
      <c r="AV34" s="2" t="s">
        <v>36</v>
      </c>
    </row>
    <row r="35" spans="1:48" ht="12.75">
      <c r="A35" s="1">
        <v>26</v>
      </c>
      <c r="B35" s="150" t="s">
        <v>37</v>
      </c>
      <c r="C35" s="35">
        <v>3536</v>
      </c>
      <c r="D35" s="44" t="s">
        <v>96</v>
      </c>
      <c r="E35" s="45">
        <v>13.81</v>
      </c>
      <c r="F35" s="98" t="e">
        <f t="shared" si="0"/>
        <v>#VALUE!</v>
      </c>
      <c r="G35" s="109">
        <v>162</v>
      </c>
      <c r="H35" s="47" t="e">
        <f t="shared" si="6"/>
        <v>#VALUE!</v>
      </c>
      <c r="I35" s="132"/>
      <c r="J35" s="18"/>
      <c r="K35" s="18"/>
      <c r="L35" s="60"/>
      <c r="M35" s="144">
        <f t="shared" si="7"/>
        <v>0</v>
      </c>
      <c r="N35" s="141">
        <f t="shared" si="8"/>
        <v>0</v>
      </c>
      <c r="O35" s="142" t="e">
        <f t="shared" si="9"/>
        <v>#VALUE!</v>
      </c>
      <c r="P35" s="102"/>
      <c r="Q35" s="52"/>
      <c r="R35" s="45">
        <v>726.31</v>
      </c>
      <c r="S35" s="56">
        <f t="shared" si="1"/>
        <v>0</v>
      </c>
      <c r="T35" s="44">
        <f t="shared" si="10"/>
        <v>0</v>
      </c>
      <c r="U35" s="44"/>
      <c r="V35" s="45">
        <v>726.31</v>
      </c>
      <c r="W35" s="56">
        <f t="shared" si="11"/>
        <v>0</v>
      </c>
      <c r="X35" s="44">
        <f t="shared" si="12"/>
        <v>0</v>
      </c>
      <c r="Y35" s="45">
        <v>726.31</v>
      </c>
      <c r="Z35" s="46">
        <f t="shared" si="13"/>
        <v>0</v>
      </c>
      <c r="AA35" s="56" t="e">
        <f t="shared" si="14"/>
        <v>#VALUE!</v>
      </c>
      <c r="AB35" s="47">
        <f t="shared" si="15"/>
        <v>0</v>
      </c>
      <c r="AC35" s="57" t="e">
        <f t="shared" si="16"/>
        <v>#VALUE!</v>
      </c>
      <c r="AD35" s="57" t="e">
        <f t="shared" si="17"/>
        <v>#VALUE!</v>
      </c>
      <c r="AE35" s="56" t="e">
        <f t="shared" si="18"/>
        <v>#VALUE!</v>
      </c>
      <c r="AF35" s="74"/>
      <c r="AG35" s="65"/>
      <c r="AH35" s="66">
        <f t="shared" si="19"/>
        <v>3536</v>
      </c>
      <c r="AI35" s="78">
        <f t="shared" si="20"/>
        <v>0</v>
      </c>
      <c r="AJ35" s="85">
        <f t="shared" si="21"/>
        <v>0</v>
      </c>
      <c r="AK35" s="82">
        <f t="shared" si="2"/>
        <v>0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4"/>
        <v>0</v>
      </c>
      <c r="AQ35" s="55">
        <f t="shared" si="27"/>
        <v>0</v>
      </c>
      <c r="AR35" s="85" t="e">
        <f t="shared" si="22"/>
        <v>#VALUE!</v>
      </c>
      <c r="AS35" s="137" t="e">
        <f t="shared" si="23"/>
        <v>#VALUE!</v>
      </c>
      <c r="AT35" s="46" t="e">
        <f t="shared" si="24"/>
        <v>#VALUE!</v>
      </c>
      <c r="AU35" s="1">
        <v>26</v>
      </c>
      <c r="AV35" s="2" t="s">
        <v>37</v>
      </c>
    </row>
    <row r="36" spans="1:48" ht="12.75">
      <c r="A36" s="1">
        <v>27</v>
      </c>
      <c r="B36" s="2" t="s">
        <v>38</v>
      </c>
      <c r="C36" s="35">
        <v>3596</v>
      </c>
      <c r="D36" s="13">
        <v>407.71</v>
      </c>
      <c r="E36" s="45">
        <v>13.81</v>
      </c>
      <c r="F36" s="98">
        <f t="shared" si="0"/>
        <v>5630.48</v>
      </c>
      <c r="G36" s="109">
        <v>150</v>
      </c>
      <c r="H36" s="47">
        <f t="shared" si="6"/>
        <v>2.72</v>
      </c>
      <c r="I36" s="132"/>
      <c r="J36" s="18"/>
      <c r="K36" s="18"/>
      <c r="L36" s="60"/>
      <c r="M36" s="144">
        <f t="shared" si="7"/>
        <v>0.033</v>
      </c>
      <c r="N36" s="119">
        <f t="shared" si="8"/>
        <v>23.957</v>
      </c>
      <c r="O36" s="87">
        <f t="shared" si="9"/>
        <v>189.272</v>
      </c>
      <c r="P36" s="102"/>
      <c r="Q36" s="52">
        <v>31.337</v>
      </c>
      <c r="R36" s="45">
        <v>726.31</v>
      </c>
      <c r="S36" s="56">
        <f t="shared" si="1"/>
        <v>22760.38</v>
      </c>
      <c r="T36" s="44">
        <f t="shared" si="10"/>
        <v>149.95</v>
      </c>
      <c r="U36" s="44">
        <v>118.613</v>
      </c>
      <c r="V36" s="45">
        <v>726.31</v>
      </c>
      <c r="W36" s="56">
        <f t="shared" si="11"/>
        <v>86149.81</v>
      </c>
      <c r="X36" s="44">
        <f t="shared" si="12"/>
        <v>118.613</v>
      </c>
      <c r="Y36" s="45">
        <v>726.31</v>
      </c>
      <c r="Z36" s="46">
        <f t="shared" si="13"/>
        <v>86149.81</v>
      </c>
      <c r="AA36" s="56">
        <f t="shared" si="14"/>
        <v>114540.54</v>
      </c>
      <c r="AB36" s="47">
        <f t="shared" si="15"/>
        <v>0</v>
      </c>
      <c r="AC36" s="57">
        <f t="shared" si="16"/>
        <v>7.752</v>
      </c>
      <c r="AD36" s="57">
        <f t="shared" si="17"/>
        <v>39.089</v>
      </c>
      <c r="AE36" s="56">
        <f t="shared" si="18"/>
        <v>28390.73</v>
      </c>
      <c r="AF36" s="74"/>
      <c r="AG36" s="65"/>
      <c r="AH36" s="66">
        <f t="shared" si="19"/>
        <v>3596</v>
      </c>
      <c r="AI36" s="78">
        <f t="shared" si="20"/>
        <v>118.613</v>
      </c>
      <c r="AJ36" s="85">
        <f t="shared" si="21"/>
        <v>118.613</v>
      </c>
      <c r="AK36" s="82">
        <f t="shared" si="2"/>
        <v>86149.81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4"/>
        <v>0</v>
      </c>
      <c r="AQ36" s="55">
        <f t="shared" si="27"/>
        <v>0</v>
      </c>
      <c r="AR36" s="85">
        <f t="shared" si="22"/>
        <v>39.089</v>
      </c>
      <c r="AS36" s="137">
        <f t="shared" si="23"/>
        <v>28390.73</v>
      </c>
      <c r="AT36" s="46">
        <f t="shared" si="24"/>
        <v>69.63</v>
      </c>
      <c r="AU36" s="1">
        <v>27</v>
      </c>
      <c r="AV36" s="2" t="s">
        <v>38</v>
      </c>
    </row>
    <row r="37" spans="1:48" ht="12.75">
      <c r="A37" s="1">
        <v>28</v>
      </c>
      <c r="B37" s="2" t="s">
        <v>39</v>
      </c>
      <c r="C37" s="35">
        <v>3581</v>
      </c>
      <c r="D37" s="13">
        <v>374.23</v>
      </c>
      <c r="E37" s="45">
        <v>13.81</v>
      </c>
      <c r="F37" s="98">
        <f t="shared" si="0"/>
        <v>5168.12</v>
      </c>
      <c r="G37" s="109">
        <v>145</v>
      </c>
      <c r="H37" s="47">
        <f t="shared" si="6"/>
        <v>2.58</v>
      </c>
      <c r="I37" s="132"/>
      <c r="J37" s="18"/>
      <c r="K37" s="18"/>
      <c r="L37" s="60"/>
      <c r="M37" s="144">
        <f t="shared" si="7"/>
        <v>0.034</v>
      </c>
      <c r="N37" s="119">
        <f t="shared" si="8"/>
        <v>24.4</v>
      </c>
      <c r="O37" s="87">
        <f t="shared" si="9"/>
        <v>203.096</v>
      </c>
      <c r="P37" s="102"/>
      <c r="Q37" s="52">
        <v>33.43</v>
      </c>
      <c r="R37" s="45">
        <v>726.31</v>
      </c>
      <c r="S37" s="56">
        <f t="shared" si="1"/>
        <v>24280.54</v>
      </c>
      <c r="T37" s="44">
        <f t="shared" si="10"/>
        <v>153.73</v>
      </c>
      <c r="U37" s="44">
        <v>120.3</v>
      </c>
      <c r="V37" s="45">
        <v>726.31</v>
      </c>
      <c r="W37" s="56">
        <f t="shared" si="11"/>
        <v>87375.09</v>
      </c>
      <c r="X37" s="44">
        <f t="shared" si="12"/>
        <v>120.3</v>
      </c>
      <c r="Y37" s="45">
        <v>726.31</v>
      </c>
      <c r="Z37" s="46">
        <f t="shared" si="13"/>
        <v>87375.09</v>
      </c>
      <c r="AA37" s="56">
        <f t="shared" si="14"/>
        <v>116824.06</v>
      </c>
      <c r="AB37" s="47">
        <f t="shared" si="15"/>
        <v>0</v>
      </c>
      <c r="AC37" s="57">
        <f t="shared" si="16"/>
        <v>7.116</v>
      </c>
      <c r="AD37" s="57">
        <f t="shared" si="17"/>
        <v>40.546</v>
      </c>
      <c r="AE37" s="56">
        <f t="shared" si="18"/>
        <v>29448.97</v>
      </c>
      <c r="AF37" s="74"/>
      <c r="AG37" s="65"/>
      <c r="AH37" s="66">
        <f t="shared" si="19"/>
        <v>3581</v>
      </c>
      <c r="AI37" s="78">
        <f t="shared" si="20"/>
        <v>120.3</v>
      </c>
      <c r="AJ37" s="85">
        <f t="shared" si="21"/>
        <v>120.3</v>
      </c>
      <c r="AK37" s="82">
        <f t="shared" si="2"/>
        <v>87375.09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4"/>
        <v>0</v>
      </c>
      <c r="AQ37" s="55">
        <f t="shared" si="27"/>
        <v>0</v>
      </c>
      <c r="AR37" s="85">
        <f t="shared" si="22"/>
        <v>40.546</v>
      </c>
      <c r="AS37" s="137">
        <f t="shared" si="23"/>
        <v>29448.97</v>
      </c>
      <c r="AT37" s="46">
        <f t="shared" si="24"/>
        <v>78.69</v>
      </c>
      <c r="AU37" s="1">
        <v>28</v>
      </c>
      <c r="AV37" s="2" t="s">
        <v>39</v>
      </c>
    </row>
    <row r="38" spans="1:48" ht="12.75">
      <c r="A38" s="1">
        <v>29</v>
      </c>
      <c r="B38" s="2" t="s">
        <v>40</v>
      </c>
      <c r="C38" s="35">
        <v>4473</v>
      </c>
      <c r="D38" s="13">
        <v>349.6</v>
      </c>
      <c r="E38" s="45">
        <v>13.81</v>
      </c>
      <c r="F38" s="98">
        <f t="shared" si="0"/>
        <v>4827.98</v>
      </c>
      <c r="G38" s="109">
        <v>212</v>
      </c>
      <c r="H38" s="47">
        <f t="shared" si="6"/>
        <v>1.65</v>
      </c>
      <c r="I38" s="132"/>
      <c r="J38" s="18"/>
      <c r="K38" s="18"/>
      <c r="L38" s="60"/>
      <c r="M38" s="144">
        <f t="shared" si="7"/>
        <v>0.033</v>
      </c>
      <c r="N38" s="119">
        <f t="shared" si="8"/>
        <v>24.098</v>
      </c>
      <c r="O38" s="87">
        <f t="shared" si="9"/>
        <v>116.162</v>
      </c>
      <c r="P38" s="102"/>
      <c r="Q38" s="52">
        <v>27.259</v>
      </c>
      <c r="R38" s="45">
        <v>726.31</v>
      </c>
      <c r="S38" s="56">
        <f t="shared" si="1"/>
        <v>19798.48</v>
      </c>
      <c r="T38" s="44">
        <f t="shared" si="10"/>
        <v>175.668</v>
      </c>
      <c r="U38" s="44">
        <v>148.409</v>
      </c>
      <c r="V38" s="45">
        <v>726.31</v>
      </c>
      <c r="W38" s="56">
        <f t="shared" si="11"/>
        <v>107790.94</v>
      </c>
      <c r="X38" s="44">
        <f t="shared" si="12"/>
        <v>148.409</v>
      </c>
      <c r="Y38" s="45">
        <v>726.31</v>
      </c>
      <c r="Z38" s="46">
        <f t="shared" si="13"/>
        <v>107790.94</v>
      </c>
      <c r="AA38" s="56">
        <f t="shared" si="14"/>
        <v>132417.21</v>
      </c>
      <c r="AB38" s="47">
        <f t="shared" si="15"/>
        <v>0</v>
      </c>
      <c r="AC38" s="57">
        <f t="shared" si="16"/>
        <v>6.647</v>
      </c>
      <c r="AD38" s="57">
        <f t="shared" si="17"/>
        <v>33.906</v>
      </c>
      <c r="AE38" s="56">
        <f t="shared" si="18"/>
        <v>24626.27</v>
      </c>
      <c r="AF38" s="74"/>
      <c r="AG38" s="65"/>
      <c r="AH38" s="66">
        <f t="shared" si="19"/>
        <v>4473</v>
      </c>
      <c r="AI38" s="78">
        <f t="shared" si="20"/>
        <v>148.409</v>
      </c>
      <c r="AJ38" s="85">
        <f t="shared" si="21"/>
        <v>148.409</v>
      </c>
      <c r="AK38" s="82">
        <f t="shared" si="2"/>
        <v>107790.94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4"/>
        <v>0</v>
      </c>
      <c r="AQ38" s="55">
        <f t="shared" si="27"/>
        <v>0</v>
      </c>
      <c r="AR38" s="85">
        <f t="shared" si="22"/>
        <v>33.906</v>
      </c>
      <c r="AS38" s="137">
        <f t="shared" si="23"/>
        <v>24626.27</v>
      </c>
      <c r="AT38" s="46">
        <f t="shared" si="24"/>
        <v>70.44</v>
      </c>
      <c r="AU38" s="1">
        <v>29</v>
      </c>
      <c r="AV38" s="2" t="s">
        <v>40</v>
      </c>
    </row>
    <row r="39" spans="1:48" ht="12.75">
      <c r="A39" s="1">
        <v>30</v>
      </c>
      <c r="B39" s="2" t="s">
        <v>42</v>
      </c>
      <c r="C39" s="35">
        <v>5501</v>
      </c>
      <c r="D39" s="13">
        <v>386.1</v>
      </c>
      <c r="E39" s="45">
        <v>13.81</v>
      </c>
      <c r="F39" s="98">
        <f t="shared" si="0"/>
        <v>5332.04</v>
      </c>
      <c r="G39" s="109">
        <v>213</v>
      </c>
      <c r="H39" s="47">
        <f t="shared" si="6"/>
        <v>1.81</v>
      </c>
      <c r="I39" s="132"/>
      <c r="J39" s="18"/>
      <c r="K39" s="18"/>
      <c r="L39" s="60"/>
      <c r="M39" s="144">
        <f t="shared" si="7"/>
        <v>0.04</v>
      </c>
      <c r="N39" s="119">
        <f t="shared" si="8"/>
        <v>28.879</v>
      </c>
      <c r="O39" s="87">
        <f t="shared" si="9"/>
        <v>126.971</v>
      </c>
      <c r="P39" s="102"/>
      <c r="Q39" s="52">
        <v>29.895</v>
      </c>
      <c r="R39" s="45">
        <v>726.31</v>
      </c>
      <c r="S39" s="56">
        <f t="shared" si="1"/>
        <v>21713.04</v>
      </c>
      <c r="T39" s="44">
        <f t="shared" si="10"/>
        <v>248.619</v>
      </c>
      <c r="U39" s="44">
        <v>218.724</v>
      </c>
      <c r="V39" s="45">
        <v>726.31</v>
      </c>
      <c r="W39" s="56">
        <f t="shared" si="11"/>
        <v>158861.43</v>
      </c>
      <c r="X39" s="44">
        <f t="shared" si="12"/>
        <v>218.724</v>
      </c>
      <c r="Y39" s="45">
        <v>726.31</v>
      </c>
      <c r="Z39" s="46">
        <f t="shared" si="13"/>
        <v>158861.43</v>
      </c>
      <c r="AA39" s="56">
        <f t="shared" si="14"/>
        <v>185906.31</v>
      </c>
      <c r="AB39" s="47">
        <f t="shared" si="15"/>
        <v>0</v>
      </c>
      <c r="AC39" s="57">
        <f t="shared" si="16"/>
        <v>7.341</v>
      </c>
      <c r="AD39" s="57">
        <f t="shared" si="17"/>
        <v>37.236</v>
      </c>
      <c r="AE39" s="56">
        <f t="shared" si="18"/>
        <v>27044.88</v>
      </c>
      <c r="AF39" s="74"/>
      <c r="AG39" s="65"/>
      <c r="AH39" s="66">
        <f t="shared" si="19"/>
        <v>5501</v>
      </c>
      <c r="AI39" s="78">
        <f t="shared" si="20"/>
        <v>218.724</v>
      </c>
      <c r="AJ39" s="85">
        <f t="shared" si="21"/>
        <v>218.724</v>
      </c>
      <c r="AK39" s="82">
        <f t="shared" si="2"/>
        <v>158861.43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4"/>
        <v>0</v>
      </c>
      <c r="AQ39" s="55">
        <f t="shared" si="27"/>
        <v>0</v>
      </c>
      <c r="AR39" s="85">
        <f t="shared" si="22"/>
        <v>37.236</v>
      </c>
      <c r="AS39" s="137">
        <f t="shared" si="23"/>
        <v>27044.88</v>
      </c>
      <c r="AT39" s="46">
        <f t="shared" si="24"/>
        <v>70.05</v>
      </c>
      <c r="AU39" s="1">
        <v>30</v>
      </c>
      <c r="AV39" s="2" t="s">
        <v>42</v>
      </c>
    </row>
    <row r="40" spans="1:48" ht="12.75">
      <c r="A40" s="1">
        <v>31</v>
      </c>
      <c r="B40" s="150" t="s">
        <v>43</v>
      </c>
      <c r="C40" s="35">
        <v>3214</v>
      </c>
      <c r="D40" s="44" t="s">
        <v>96</v>
      </c>
      <c r="E40" s="45">
        <v>13.81</v>
      </c>
      <c r="F40" s="98" t="e">
        <f t="shared" si="0"/>
        <v>#VALUE!</v>
      </c>
      <c r="G40" s="109">
        <v>134</v>
      </c>
      <c r="H40" s="47" t="e">
        <f t="shared" si="6"/>
        <v>#VALUE!</v>
      </c>
      <c r="I40" s="132"/>
      <c r="J40" s="18"/>
      <c r="K40" s="18"/>
      <c r="L40" s="60"/>
      <c r="M40" s="144">
        <f t="shared" si="7"/>
        <v>0</v>
      </c>
      <c r="N40" s="119">
        <f t="shared" si="8"/>
        <v>0</v>
      </c>
      <c r="O40" s="87" t="e">
        <f t="shared" si="9"/>
        <v>#VALUE!</v>
      </c>
      <c r="P40" s="102"/>
      <c r="Q40" s="52"/>
      <c r="R40" s="45">
        <v>726.31</v>
      </c>
      <c r="S40" s="56">
        <f t="shared" si="1"/>
        <v>0</v>
      </c>
      <c r="T40" s="44">
        <f t="shared" si="10"/>
        <v>0</v>
      </c>
      <c r="U40" s="44"/>
      <c r="V40" s="45">
        <v>726.31</v>
      </c>
      <c r="W40" s="56">
        <f t="shared" si="11"/>
        <v>0</v>
      </c>
      <c r="X40" s="44">
        <f t="shared" si="12"/>
        <v>0</v>
      </c>
      <c r="Y40" s="45">
        <v>726.31</v>
      </c>
      <c r="Z40" s="46">
        <f t="shared" si="13"/>
        <v>0</v>
      </c>
      <c r="AA40" s="56" t="e">
        <f t="shared" si="14"/>
        <v>#VALUE!</v>
      </c>
      <c r="AB40" s="47">
        <f t="shared" si="15"/>
        <v>0</v>
      </c>
      <c r="AC40" s="57" t="e">
        <f t="shared" si="16"/>
        <v>#VALUE!</v>
      </c>
      <c r="AD40" s="57" t="e">
        <f t="shared" si="17"/>
        <v>#VALUE!</v>
      </c>
      <c r="AE40" s="56" t="e">
        <f t="shared" si="18"/>
        <v>#VALUE!</v>
      </c>
      <c r="AF40" s="74"/>
      <c r="AG40" s="65"/>
      <c r="AH40" s="66">
        <f t="shared" si="19"/>
        <v>3214</v>
      </c>
      <c r="AI40" s="78">
        <f t="shared" si="20"/>
        <v>0</v>
      </c>
      <c r="AJ40" s="85">
        <f t="shared" si="21"/>
        <v>0</v>
      </c>
      <c r="AK40" s="82">
        <f t="shared" si="2"/>
        <v>0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4"/>
        <v>0</v>
      </c>
      <c r="AQ40" s="55">
        <f t="shared" si="27"/>
        <v>0</v>
      </c>
      <c r="AR40" s="85" t="e">
        <f t="shared" si="22"/>
        <v>#VALUE!</v>
      </c>
      <c r="AS40" s="137" t="e">
        <f t="shared" si="23"/>
        <v>#VALUE!</v>
      </c>
      <c r="AT40" s="46" t="e">
        <f t="shared" si="24"/>
        <v>#VALUE!</v>
      </c>
      <c r="AU40" s="1">
        <v>31</v>
      </c>
      <c r="AV40" s="150" t="s">
        <v>43</v>
      </c>
    </row>
    <row r="41" spans="1:48" ht="12.75">
      <c r="A41" s="1">
        <v>32</v>
      </c>
      <c r="B41" s="2" t="s">
        <v>44</v>
      </c>
      <c r="C41" s="35">
        <v>3301.1</v>
      </c>
      <c r="D41" s="13">
        <v>432.58</v>
      </c>
      <c r="E41" s="45">
        <v>13.81</v>
      </c>
      <c r="F41" s="98">
        <f t="shared" si="0"/>
        <v>5973.93</v>
      </c>
      <c r="G41" s="109">
        <v>124</v>
      </c>
      <c r="H41" s="47">
        <f t="shared" si="6"/>
        <v>3.49</v>
      </c>
      <c r="I41" s="132"/>
      <c r="J41" s="18"/>
      <c r="K41" s="18"/>
      <c r="L41" s="60"/>
      <c r="M41" s="144">
        <f t="shared" si="7"/>
        <v>0.042</v>
      </c>
      <c r="N41" s="119">
        <f t="shared" si="8"/>
        <v>30.356</v>
      </c>
      <c r="O41" s="87">
        <f t="shared" si="9"/>
        <v>234.607</v>
      </c>
      <c r="P41" s="102"/>
      <c r="Q41" s="52">
        <v>31.9</v>
      </c>
      <c r="R41" s="45">
        <v>726.31</v>
      </c>
      <c r="S41" s="56">
        <f t="shared" si="1"/>
        <v>23169.29</v>
      </c>
      <c r="T41" s="44">
        <f t="shared" si="10"/>
        <v>169.87</v>
      </c>
      <c r="U41" s="44">
        <v>137.97</v>
      </c>
      <c r="V41" s="45">
        <v>726.31</v>
      </c>
      <c r="W41" s="56">
        <f t="shared" si="11"/>
        <v>100208.99</v>
      </c>
      <c r="X41" s="44">
        <f t="shared" si="12"/>
        <v>137.381</v>
      </c>
      <c r="Y41" s="45">
        <v>726.31</v>
      </c>
      <c r="Z41" s="46">
        <f t="shared" si="13"/>
        <v>99781.19</v>
      </c>
      <c r="AA41" s="56">
        <f t="shared" si="14"/>
        <v>129352.18</v>
      </c>
      <c r="AB41" s="47">
        <f t="shared" si="15"/>
        <v>0</v>
      </c>
      <c r="AC41" s="57">
        <f t="shared" si="16"/>
        <v>8.225</v>
      </c>
      <c r="AD41" s="57">
        <f t="shared" si="17"/>
        <v>40.125</v>
      </c>
      <c r="AE41" s="56">
        <f t="shared" si="18"/>
        <v>29143.19</v>
      </c>
      <c r="AF41" s="74"/>
      <c r="AG41" s="65">
        <v>14.1</v>
      </c>
      <c r="AH41" s="66">
        <f t="shared" si="19"/>
        <v>3287</v>
      </c>
      <c r="AI41" s="78">
        <f t="shared" si="20"/>
        <v>137.97</v>
      </c>
      <c r="AJ41" s="85">
        <f t="shared" si="21"/>
        <v>138.562</v>
      </c>
      <c r="AK41" s="82">
        <f t="shared" si="2"/>
        <v>100638.97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4"/>
        <v>0.965</v>
      </c>
      <c r="AQ41" s="55">
        <f t="shared" si="27"/>
        <v>51.95</v>
      </c>
      <c r="AR41" s="85">
        <f t="shared" si="22"/>
        <v>40.053</v>
      </c>
      <c r="AS41" s="137">
        <f t="shared" si="23"/>
        <v>29091.24</v>
      </c>
      <c r="AT41" s="46">
        <f t="shared" si="24"/>
        <v>67.25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3247</v>
      </c>
      <c r="D42" s="13">
        <v>416.02</v>
      </c>
      <c r="E42" s="45">
        <v>13.81</v>
      </c>
      <c r="F42" s="98">
        <f t="shared" si="0"/>
        <v>5745.24</v>
      </c>
      <c r="G42" s="109">
        <v>122</v>
      </c>
      <c r="H42" s="47">
        <f t="shared" si="6"/>
        <v>3.41</v>
      </c>
      <c r="I42" s="132"/>
      <c r="J42" s="18"/>
      <c r="K42" s="18"/>
      <c r="L42" s="60"/>
      <c r="M42" s="144">
        <f t="shared" si="7"/>
        <v>0.046</v>
      </c>
      <c r="N42" s="119">
        <f t="shared" si="8"/>
        <v>33.387</v>
      </c>
      <c r="O42" s="87">
        <f t="shared" si="9"/>
        <v>238.849</v>
      </c>
      <c r="P42" s="102"/>
      <c r="Q42" s="52">
        <v>32.21</v>
      </c>
      <c r="R42" s="45">
        <v>726.31</v>
      </c>
      <c r="S42" s="56">
        <f t="shared" si="1"/>
        <v>23394.45</v>
      </c>
      <c r="T42" s="44">
        <f t="shared" si="10"/>
        <v>181.47</v>
      </c>
      <c r="U42" s="44">
        <v>149.26</v>
      </c>
      <c r="V42" s="45">
        <v>726.31</v>
      </c>
      <c r="W42" s="56">
        <f t="shared" si="11"/>
        <v>108409.03</v>
      </c>
      <c r="X42" s="44">
        <f t="shared" si="12"/>
        <v>149.26</v>
      </c>
      <c r="Y42" s="45">
        <v>726.31</v>
      </c>
      <c r="Z42" s="46">
        <f t="shared" si="13"/>
        <v>108409.03</v>
      </c>
      <c r="AA42" s="56">
        <f t="shared" si="14"/>
        <v>137548.59</v>
      </c>
      <c r="AB42" s="47">
        <f t="shared" si="15"/>
        <v>0</v>
      </c>
      <c r="AC42" s="57">
        <f t="shared" si="16"/>
        <v>7.91</v>
      </c>
      <c r="AD42" s="57">
        <f t="shared" si="17"/>
        <v>40.12</v>
      </c>
      <c r="AE42" s="56">
        <f t="shared" si="18"/>
        <v>29139.56</v>
      </c>
      <c r="AF42" s="74"/>
      <c r="AG42" s="65"/>
      <c r="AH42" s="66">
        <f t="shared" si="19"/>
        <v>3247</v>
      </c>
      <c r="AI42" s="78">
        <f t="shared" si="20"/>
        <v>149.26</v>
      </c>
      <c r="AJ42" s="85">
        <f t="shared" si="21"/>
        <v>149.26</v>
      </c>
      <c r="AK42" s="82">
        <f t="shared" si="2"/>
        <v>108409.03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4"/>
        <v>0</v>
      </c>
      <c r="AQ42" s="55">
        <f t="shared" si="27"/>
        <v>0</v>
      </c>
      <c r="AR42" s="85">
        <f t="shared" si="22"/>
        <v>40.12</v>
      </c>
      <c r="AS42" s="137">
        <f t="shared" si="23"/>
        <v>29139.56</v>
      </c>
      <c r="AT42" s="46">
        <f t="shared" si="24"/>
        <v>70.04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3313</v>
      </c>
      <c r="D43" s="13">
        <v>502.18</v>
      </c>
      <c r="E43" s="45">
        <v>13.81</v>
      </c>
      <c r="F43" s="98">
        <f t="shared" si="0"/>
        <v>6935.11</v>
      </c>
      <c r="G43" s="109">
        <v>153</v>
      </c>
      <c r="H43" s="47">
        <f t="shared" si="6"/>
        <v>3.28</v>
      </c>
      <c r="I43" s="132"/>
      <c r="J43" s="18"/>
      <c r="K43" s="18"/>
      <c r="L43" s="60"/>
      <c r="M43" s="144">
        <f t="shared" si="7"/>
        <v>0.043</v>
      </c>
      <c r="N43" s="119">
        <f t="shared" si="8"/>
        <v>31.521</v>
      </c>
      <c r="O43" s="87">
        <f t="shared" si="9"/>
        <v>229.428</v>
      </c>
      <c r="P43" s="102"/>
      <c r="Q43" s="52">
        <v>38.782</v>
      </c>
      <c r="R43" s="45">
        <v>726.31</v>
      </c>
      <c r="S43" s="56">
        <f t="shared" si="1"/>
        <v>28167.75</v>
      </c>
      <c r="T43" s="44">
        <f t="shared" si="10"/>
        <v>182.562</v>
      </c>
      <c r="U43" s="44">
        <v>143.78</v>
      </c>
      <c r="V43" s="45">
        <v>726.31</v>
      </c>
      <c r="W43" s="56">
        <f t="shared" si="11"/>
        <v>104428.85</v>
      </c>
      <c r="X43" s="44">
        <f t="shared" si="12"/>
        <v>142.942</v>
      </c>
      <c r="Y43" s="45">
        <v>726.31</v>
      </c>
      <c r="Z43" s="46">
        <f t="shared" si="13"/>
        <v>103820.2</v>
      </c>
      <c r="AA43" s="56">
        <f t="shared" si="14"/>
        <v>139531.41</v>
      </c>
      <c r="AB43" s="47">
        <f t="shared" si="15"/>
        <v>0</v>
      </c>
      <c r="AC43" s="57">
        <f t="shared" si="16"/>
        <v>9.548</v>
      </c>
      <c r="AD43" s="57">
        <f t="shared" si="17"/>
        <v>48.33</v>
      </c>
      <c r="AE43" s="56">
        <f t="shared" si="18"/>
        <v>35102.56</v>
      </c>
      <c r="AF43" s="74"/>
      <c r="AG43" s="65">
        <v>19.3</v>
      </c>
      <c r="AH43" s="66">
        <f t="shared" si="19"/>
        <v>3293.7</v>
      </c>
      <c r="AI43" s="78">
        <f t="shared" si="20"/>
        <v>143.78</v>
      </c>
      <c r="AJ43" s="85">
        <f t="shared" si="21"/>
        <v>144.623</v>
      </c>
      <c r="AK43" s="82">
        <f t="shared" si="2"/>
        <v>105041.13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4"/>
        <v>0</v>
      </c>
      <c r="AQ43" s="55">
        <f t="shared" si="27"/>
        <v>0</v>
      </c>
      <c r="AR43" s="85">
        <f t="shared" si="22"/>
        <v>48.33</v>
      </c>
      <c r="AS43" s="137">
        <f t="shared" si="23"/>
        <v>35102.56</v>
      </c>
      <c r="AT43" s="46">
        <f t="shared" si="24"/>
        <v>69.9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3334</v>
      </c>
      <c r="D44" s="13">
        <v>465.48</v>
      </c>
      <c r="E44" s="45">
        <v>13.81</v>
      </c>
      <c r="F44" s="98">
        <f t="shared" si="0"/>
        <v>6428.28</v>
      </c>
      <c r="G44" s="109">
        <v>138</v>
      </c>
      <c r="H44" s="47">
        <f t="shared" si="6"/>
        <v>3.37</v>
      </c>
      <c r="I44" s="132"/>
      <c r="J44" s="18"/>
      <c r="K44" s="18"/>
      <c r="L44" s="60"/>
      <c r="M44" s="144">
        <f t="shared" si="7"/>
        <v>0.037</v>
      </c>
      <c r="N44" s="119">
        <f t="shared" si="8"/>
        <v>26.974</v>
      </c>
      <c r="O44" s="87">
        <f t="shared" si="9"/>
        <v>234.877</v>
      </c>
      <c r="P44" s="102"/>
      <c r="Q44" s="52">
        <v>35.919</v>
      </c>
      <c r="R44" s="45">
        <v>726.31</v>
      </c>
      <c r="S44" s="56">
        <f t="shared" si="1"/>
        <v>26088.33</v>
      </c>
      <c r="T44" s="44">
        <f t="shared" si="10"/>
        <v>159.74</v>
      </c>
      <c r="U44" s="44">
        <v>123.821</v>
      </c>
      <c r="V44" s="45">
        <v>726.31</v>
      </c>
      <c r="W44" s="56">
        <f t="shared" si="11"/>
        <v>89932.43</v>
      </c>
      <c r="X44" s="44">
        <f t="shared" si="12"/>
        <v>123.112</v>
      </c>
      <c r="Y44" s="45">
        <v>726.31</v>
      </c>
      <c r="Z44" s="46">
        <f t="shared" si="13"/>
        <v>89417.48</v>
      </c>
      <c r="AA44" s="56">
        <f t="shared" si="14"/>
        <v>122449.33</v>
      </c>
      <c r="AB44" s="47">
        <f t="shared" si="15"/>
        <v>0</v>
      </c>
      <c r="AC44" s="57">
        <f t="shared" si="16"/>
        <v>8.851</v>
      </c>
      <c r="AD44" s="57">
        <f t="shared" si="17"/>
        <v>44.77</v>
      </c>
      <c r="AE44" s="56">
        <f t="shared" si="18"/>
        <v>32516.9</v>
      </c>
      <c r="AF44" s="74"/>
      <c r="AG44" s="65">
        <v>19.1</v>
      </c>
      <c r="AH44" s="66">
        <f t="shared" si="19"/>
        <v>3314.9</v>
      </c>
      <c r="AI44" s="78">
        <f t="shared" si="20"/>
        <v>123.821</v>
      </c>
      <c r="AJ44" s="85">
        <f t="shared" si="21"/>
        <v>124.534</v>
      </c>
      <c r="AK44" s="82">
        <f t="shared" si="2"/>
        <v>90450.29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4"/>
        <v>1.929</v>
      </c>
      <c r="AQ44" s="55">
        <f t="shared" si="27"/>
        <v>103.9</v>
      </c>
      <c r="AR44" s="85">
        <f t="shared" si="22"/>
        <v>44.627</v>
      </c>
      <c r="AS44" s="137">
        <f t="shared" si="23"/>
        <v>32413</v>
      </c>
      <c r="AT44" s="46">
        <f t="shared" si="24"/>
        <v>69.63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2710</v>
      </c>
      <c r="D45" s="13">
        <v>273.39</v>
      </c>
      <c r="E45" s="45">
        <v>13.81</v>
      </c>
      <c r="F45" s="98">
        <f t="shared" si="0"/>
        <v>3775.52</v>
      </c>
      <c r="G45" s="109">
        <v>111</v>
      </c>
      <c r="H45" s="47">
        <f t="shared" si="6"/>
        <v>2.46</v>
      </c>
      <c r="I45" s="132"/>
      <c r="J45" s="18"/>
      <c r="K45" s="18"/>
      <c r="L45" s="60"/>
      <c r="M45" s="144">
        <f t="shared" si="7"/>
        <v>0.033</v>
      </c>
      <c r="N45" s="119">
        <f t="shared" si="8"/>
        <v>24.139</v>
      </c>
      <c r="O45" s="87">
        <f t="shared" si="9"/>
        <v>171.965</v>
      </c>
      <c r="P45" s="102"/>
      <c r="Q45" s="52">
        <v>21.083</v>
      </c>
      <c r="R45" s="45">
        <v>726.31</v>
      </c>
      <c r="S45" s="56">
        <f t="shared" si="1"/>
        <v>15312.79</v>
      </c>
      <c r="T45" s="44">
        <f t="shared" si="10"/>
        <v>111.15</v>
      </c>
      <c r="U45" s="44">
        <v>90.067</v>
      </c>
      <c r="V45" s="45">
        <v>726.31</v>
      </c>
      <c r="W45" s="56">
        <f t="shared" si="11"/>
        <v>65416.56</v>
      </c>
      <c r="X45" s="44">
        <f t="shared" si="12"/>
        <v>90.067</v>
      </c>
      <c r="Y45" s="45">
        <v>726.31</v>
      </c>
      <c r="Z45" s="46">
        <f t="shared" si="13"/>
        <v>65416.56</v>
      </c>
      <c r="AA45" s="56">
        <f t="shared" si="14"/>
        <v>84504.71</v>
      </c>
      <c r="AB45" s="47">
        <f t="shared" si="15"/>
        <v>0</v>
      </c>
      <c r="AC45" s="57">
        <f t="shared" si="16"/>
        <v>5.198</v>
      </c>
      <c r="AD45" s="57">
        <f t="shared" si="17"/>
        <v>26.281</v>
      </c>
      <c r="AE45" s="56">
        <f t="shared" si="18"/>
        <v>19088.15</v>
      </c>
      <c r="AF45" s="74"/>
      <c r="AG45" s="65"/>
      <c r="AH45" s="66">
        <f t="shared" si="19"/>
        <v>2710</v>
      </c>
      <c r="AI45" s="78">
        <f t="shared" si="20"/>
        <v>90.067</v>
      </c>
      <c r="AJ45" s="85">
        <f t="shared" si="21"/>
        <v>90.067</v>
      </c>
      <c r="AK45" s="82">
        <f t="shared" si="2"/>
        <v>65416.56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4"/>
        <v>0</v>
      </c>
      <c r="AQ45" s="55">
        <f t="shared" si="27"/>
        <v>0</v>
      </c>
      <c r="AR45" s="85">
        <f t="shared" si="22"/>
        <v>26.281</v>
      </c>
      <c r="AS45" s="137">
        <f t="shared" si="23"/>
        <v>19088.15</v>
      </c>
      <c r="AT45" s="46">
        <f t="shared" si="24"/>
        <v>69.82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2789</v>
      </c>
      <c r="D46" s="13">
        <v>269.18</v>
      </c>
      <c r="E46" s="45">
        <v>13.81</v>
      </c>
      <c r="F46" s="98">
        <f t="shared" si="0"/>
        <v>3717.38</v>
      </c>
      <c r="G46" s="109">
        <v>123</v>
      </c>
      <c r="H46" s="47">
        <f t="shared" si="6"/>
        <v>2.19</v>
      </c>
      <c r="I46" s="132"/>
      <c r="J46" s="18"/>
      <c r="K46" s="18"/>
      <c r="L46" s="60"/>
      <c r="M46" s="144">
        <f t="shared" si="7"/>
        <v>0.035</v>
      </c>
      <c r="N46" s="119">
        <f t="shared" si="8"/>
        <v>25.331</v>
      </c>
      <c r="O46" s="87">
        <f t="shared" si="9"/>
        <v>153.452</v>
      </c>
      <c r="P46" s="102"/>
      <c r="Q46" s="52">
        <v>20.869</v>
      </c>
      <c r="R46" s="45">
        <v>726.31</v>
      </c>
      <c r="S46" s="56">
        <f t="shared" si="1"/>
        <v>15157.36</v>
      </c>
      <c r="T46" s="44">
        <f t="shared" si="10"/>
        <v>118.14</v>
      </c>
      <c r="U46" s="44">
        <v>97.271</v>
      </c>
      <c r="V46" s="45">
        <v>726.31</v>
      </c>
      <c r="W46" s="56">
        <f t="shared" si="11"/>
        <v>70648.9</v>
      </c>
      <c r="X46" s="44">
        <f t="shared" si="12"/>
        <v>97.271</v>
      </c>
      <c r="Y46" s="45">
        <v>726.31</v>
      </c>
      <c r="Z46" s="46">
        <f t="shared" si="13"/>
        <v>70648.9</v>
      </c>
      <c r="AA46" s="56">
        <f t="shared" si="14"/>
        <v>89523.52</v>
      </c>
      <c r="AB46" s="47">
        <f t="shared" si="15"/>
        <v>0</v>
      </c>
      <c r="AC46" s="57">
        <f t="shared" si="16"/>
        <v>5.118</v>
      </c>
      <c r="AD46" s="57">
        <f t="shared" si="17"/>
        <v>25.987</v>
      </c>
      <c r="AE46" s="56">
        <f t="shared" si="18"/>
        <v>18874.62</v>
      </c>
      <c r="AF46" s="74"/>
      <c r="AG46" s="65"/>
      <c r="AH46" s="66">
        <f t="shared" si="19"/>
        <v>2789</v>
      </c>
      <c r="AI46" s="78">
        <f t="shared" si="20"/>
        <v>97.271</v>
      </c>
      <c r="AJ46" s="85">
        <f t="shared" si="21"/>
        <v>97.271</v>
      </c>
      <c r="AK46" s="82">
        <f t="shared" si="2"/>
        <v>70648.9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4"/>
        <v>0</v>
      </c>
      <c r="AQ46" s="55">
        <f t="shared" si="27"/>
        <v>0</v>
      </c>
      <c r="AR46" s="85">
        <f t="shared" si="22"/>
        <v>25.987</v>
      </c>
      <c r="AS46" s="137">
        <f t="shared" si="23"/>
        <v>18874.62</v>
      </c>
      <c r="AT46" s="46">
        <f t="shared" si="24"/>
        <v>70.12</v>
      </c>
      <c r="AU46" s="1">
        <v>37</v>
      </c>
      <c r="AV46" s="2" t="s">
        <v>49</v>
      </c>
    </row>
    <row r="47" spans="1:48" ht="12.75">
      <c r="A47" s="1">
        <v>38</v>
      </c>
      <c r="B47" s="152" t="s">
        <v>50</v>
      </c>
      <c r="C47" s="35">
        <v>3193.3</v>
      </c>
      <c r="D47" s="13">
        <v>268.44</v>
      </c>
      <c r="E47" s="45">
        <v>13.81</v>
      </c>
      <c r="F47" s="98">
        <f t="shared" si="0"/>
        <v>3707.16</v>
      </c>
      <c r="G47" s="109">
        <v>138</v>
      </c>
      <c r="H47" s="47">
        <f t="shared" si="6"/>
        <v>1.95</v>
      </c>
      <c r="I47" s="132"/>
      <c r="J47" s="18"/>
      <c r="K47" s="18"/>
      <c r="L47" s="60"/>
      <c r="M47" s="144">
        <f t="shared" si="7"/>
        <v>0.042</v>
      </c>
      <c r="N47" s="119">
        <f t="shared" si="8"/>
        <v>30.758</v>
      </c>
      <c r="O47" s="87">
        <f t="shared" si="9"/>
        <v>144.508</v>
      </c>
      <c r="P47" s="102"/>
      <c r="Q47" s="52">
        <v>22.46</v>
      </c>
      <c r="R47" s="45">
        <v>726.31</v>
      </c>
      <c r="S47" s="56">
        <f t="shared" si="1"/>
        <v>16312.92</v>
      </c>
      <c r="T47" s="44">
        <f t="shared" si="10"/>
        <v>157.69</v>
      </c>
      <c r="U47" s="44">
        <v>135.23</v>
      </c>
      <c r="V47" s="45">
        <v>726.31</v>
      </c>
      <c r="W47" s="56">
        <f t="shared" si="11"/>
        <v>98218.9</v>
      </c>
      <c r="X47" s="44">
        <f t="shared" si="12"/>
        <v>129.119</v>
      </c>
      <c r="Y47" s="45">
        <v>726.31</v>
      </c>
      <c r="Z47" s="46">
        <f t="shared" si="13"/>
        <v>93780.42</v>
      </c>
      <c r="AA47" s="56">
        <f t="shared" si="14"/>
        <v>118238.91</v>
      </c>
      <c r="AB47" s="47">
        <f t="shared" si="15"/>
        <v>0</v>
      </c>
      <c r="AC47" s="57">
        <f t="shared" si="16"/>
        <v>5.104</v>
      </c>
      <c r="AD47" s="57">
        <f t="shared" si="17"/>
        <v>27.564</v>
      </c>
      <c r="AE47" s="56">
        <f t="shared" si="18"/>
        <v>20020.01</v>
      </c>
      <c r="AF47" s="74"/>
      <c r="AG47" s="65">
        <v>144.3</v>
      </c>
      <c r="AH47" s="66">
        <f t="shared" si="19"/>
        <v>3049</v>
      </c>
      <c r="AI47" s="78">
        <f t="shared" si="20"/>
        <v>135.23</v>
      </c>
      <c r="AJ47" s="85">
        <f t="shared" si="21"/>
        <v>141.63</v>
      </c>
      <c r="AK47" s="82">
        <f t="shared" si="2"/>
        <v>102867.29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4"/>
        <v>1.014</v>
      </c>
      <c r="AQ47" s="55">
        <f t="shared" si="27"/>
        <v>77.85</v>
      </c>
      <c r="AR47" s="85">
        <f t="shared" si="22"/>
        <v>27.457</v>
      </c>
      <c r="AS47" s="137">
        <f t="shared" si="23"/>
        <v>19942.16</v>
      </c>
      <c r="AT47" s="46">
        <f t="shared" si="24"/>
        <v>74.29</v>
      </c>
      <c r="AU47" s="1">
        <v>38</v>
      </c>
      <c r="AV47" s="149" t="s">
        <v>50</v>
      </c>
    </row>
    <row r="48" spans="1:48" ht="12.75">
      <c r="A48" s="3">
        <v>39</v>
      </c>
      <c r="B48" s="4" t="s">
        <v>51</v>
      </c>
      <c r="C48" s="35">
        <v>3188.9</v>
      </c>
      <c r="D48" s="13">
        <v>348.92</v>
      </c>
      <c r="E48" s="45">
        <v>13.81</v>
      </c>
      <c r="F48" s="98">
        <f t="shared" si="0"/>
        <v>4818.59</v>
      </c>
      <c r="G48" s="109">
        <v>129</v>
      </c>
      <c r="H48" s="47">
        <f t="shared" si="6"/>
        <v>2.7</v>
      </c>
      <c r="I48" s="132"/>
      <c r="J48" s="18"/>
      <c r="K48" s="18"/>
      <c r="L48" s="60"/>
      <c r="M48" s="144">
        <f t="shared" si="7"/>
        <v>0.044</v>
      </c>
      <c r="N48" s="119">
        <f t="shared" si="8"/>
        <v>31.866</v>
      </c>
      <c r="O48" s="87">
        <f t="shared" si="9"/>
        <v>187.533</v>
      </c>
      <c r="P48" s="102"/>
      <c r="Q48" s="52">
        <v>26.76</v>
      </c>
      <c r="R48" s="45">
        <v>726.31</v>
      </c>
      <c r="S48" s="56">
        <f t="shared" si="1"/>
        <v>19436.06</v>
      </c>
      <c r="T48" s="44">
        <f t="shared" si="10"/>
        <v>166.67</v>
      </c>
      <c r="U48" s="44">
        <v>139.91</v>
      </c>
      <c r="V48" s="45">
        <v>726.31</v>
      </c>
      <c r="W48" s="56">
        <f t="shared" si="11"/>
        <v>101618.03</v>
      </c>
      <c r="X48" s="44">
        <f t="shared" si="12"/>
        <v>133.64</v>
      </c>
      <c r="Y48" s="45">
        <v>726.31</v>
      </c>
      <c r="Z48" s="46">
        <f t="shared" si="13"/>
        <v>97064.07</v>
      </c>
      <c r="AA48" s="56">
        <f t="shared" si="14"/>
        <v>125872.43</v>
      </c>
      <c r="AB48" s="47">
        <f t="shared" si="15"/>
        <v>0</v>
      </c>
      <c r="AC48" s="57">
        <f t="shared" si="16"/>
        <v>6.634</v>
      </c>
      <c r="AD48" s="57">
        <f t="shared" si="17"/>
        <v>33.394</v>
      </c>
      <c r="AE48" s="56">
        <f t="shared" si="18"/>
        <v>24254.4</v>
      </c>
      <c r="AF48" s="74"/>
      <c r="AG48" s="65">
        <v>142.9</v>
      </c>
      <c r="AH48" s="66">
        <f t="shared" si="19"/>
        <v>3046</v>
      </c>
      <c r="AI48" s="78">
        <f t="shared" si="20"/>
        <v>139.91</v>
      </c>
      <c r="AJ48" s="85">
        <f t="shared" si="21"/>
        <v>146.474</v>
      </c>
      <c r="AK48" s="82">
        <f t="shared" si="2"/>
        <v>106385.53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4"/>
        <v>1.158</v>
      </c>
      <c r="AQ48" s="55">
        <f t="shared" si="27"/>
        <v>62.69</v>
      </c>
      <c r="AR48" s="85">
        <f t="shared" si="22"/>
        <v>33.308</v>
      </c>
      <c r="AS48" s="137">
        <f t="shared" si="23"/>
        <v>24191.71</v>
      </c>
      <c r="AT48" s="46">
        <f t="shared" si="24"/>
        <v>69.33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2779.9</v>
      </c>
      <c r="D49" s="13">
        <v>305.52</v>
      </c>
      <c r="E49" s="45">
        <v>13.81</v>
      </c>
      <c r="F49" s="98">
        <f t="shared" si="0"/>
        <v>4219.23</v>
      </c>
      <c r="G49" s="109">
        <v>127</v>
      </c>
      <c r="H49" s="47">
        <f t="shared" si="6"/>
        <v>2.41</v>
      </c>
      <c r="I49" s="132"/>
      <c r="J49" s="18"/>
      <c r="K49" s="18"/>
      <c r="L49" s="60"/>
      <c r="M49" s="144">
        <f t="shared" si="7"/>
        <v>0.038</v>
      </c>
      <c r="N49" s="119">
        <f t="shared" si="8"/>
        <v>27.647</v>
      </c>
      <c r="O49" s="87">
        <f t="shared" si="9"/>
        <v>162.889</v>
      </c>
      <c r="P49" s="102"/>
      <c r="Q49" s="52">
        <v>22.888</v>
      </c>
      <c r="R49" s="45">
        <v>726.31</v>
      </c>
      <c r="S49" s="56">
        <f t="shared" si="1"/>
        <v>16623.78</v>
      </c>
      <c r="T49" s="44">
        <f t="shared" si="10"/>
        <v>128.704</v>
      </c>
      <c r="U49" s="44">
        <v>105.816</v>
      </c>
      <c r="V49" s="45">
        <v>726.31</v>
      </c>
      <c r="W49" s="56">
        <f t="shared" si="11"/>
        <v>76855.22</v>
      </c>
      <c r="X49" s="44">
        <f t="shared" si="12"/>
        <v>96.342</v>
      </c>
      <c r="Y49" s="45">
        <v>726.31</v>
      </c>
      <c r="Z49" s="46">
        <f t="shared" si="13"/>
        <v>69974.16</v>
      </c>
      <c r="AA49" s="56">
        <f t="shared" si="14"/>
        <v>97698.14</v>
      </c>
      <c r="AB49" s="47">
        <f t="shared" si="15"/>
        <v>0</v>
      </c>
      <c r="AC49" s="57">
        <f t="shared" si="16"/>
        <v>5.809</v>
      </c>
      <c r="AD49" s="57">
        <f t="shared" si="17"/>
        <v>28.697</v>
      </c>
      <c r="AE49" s="56">
        <f t="shared" si="18"/>
        <v>20842.92</v>
      </c>
      <c r="AF49" s="74"/>
      <c r="AG49" s="65">
        <v>248.9</v>
      </c>
      <c r="AH49" s="66">
        <f t="shared" si="19"/>
        <v>2531</v>
      </c>
      <c r="AI49" s="78">
        <f t="shared" si="20"/>
        <v>105.816</v>
      </c>
      <c r="AJ49" s="85">
        <f t="shared" si="21"/>
        <v>116.222</v>
      </c>
      <c r="AK49" s="82">
        <f t="shared" si="2"/>
        <v>84413.2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4"/>
        <v>2.894</v>
      </c>
      <c r="AQ49" s="55">
        <f t="shared" si="27"/>
        <v>155.99</v>
      </c>
      <c r="AR49" s="85">
        <f t="shared" si="22"/>
        <v>28.482</v>
      </c>
      <c r="AS49" s="137">
        <f t="shared" si="23"/>
        <v>20686.93</v>
      </c>
      <c r="AT49" s="46">
        <f t="shared" si="24"/>
        <v>67.71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3456.5</v>
      </c>
      <c r="D50" s="14">
        <v>355.42</v>
      </c>
      <c r="E50" s="45">
        <v>13.81</v>
      </c>
      <c r="F50" s="98">
        <f t="shared" si="0"/>
        <v>4908.35</v>
      </c>
      <c r="G50" s="111">
        <v>147</v>
      </c>
      <c r="H50" s="47">
        <f t="shared" si="6"/>
        <v>2.42</v>
      </c>
      <c r="I50" s="132"/>
      <c r="J50" s="18"/>
      <c r="K50" s="18"/>
      <c r="L50" s="60"/>
      <c r="M50" s="144">
        <f t="shared" si="7"/>
        <v>0.039</v>
      </c>
      <c r="N50" s="119">
        <f t="shared" si="8"/>
        <v>28.493</v>
      </c>
      <c r="O50" s="87">
        <f t="shared" si="9"/>
        <v>166.594</v>
      </c>
      <c r="P50" s="102"/>
      <c r="Q50" s="52">
        <v>27.01</v>
      </c>
      <c r="R50" s="45">
        <v>726.31</v>
      </c>
      <c r="S50" s="56">
        <f t="shared" si="1"/>
        <v>19617.63</v>
      </c>
      <c r="T50" s="44">
        <f t="shared" si="10"/>
        <v>162.61</v>
      </c>
      <c r="U50" s="44">
        <v>135.6</v>
      </c>
      <c r="V50" s="45">
        <v>726.31</v>
      </c>
      <c r="W50" s="56">
        <f t="shared" si="11"/>
        <v>98487.64</v>
      </c>
      <c r="X50" s="44">
        <f t="shared" si="12"/>
        <v>133.344</v>
      </c>
      <c r="Y50" s="45">
        <v>726.31</v>
      </c>
      <c r="Z50" s="46">
        <f t="shared" si="13"/>
        <v>96849.08</v>
      </c>
      <c r="AA50" s="56">
        <f t="shared" si="14"/>
        <v>123013.68</v>
      </c>
      <c r="AB50" s="47">
        <f t="shared" si="15"/>
        <v>0</v>
      </c>
      <c r="AC50" s="57">
        <f t="shared" si="16"/>
        <v>6.758</v>
      </c>
      <c r="AD50" s="57">
        <f t="shared" si="17"/>
        <v>33.768</v>
      </c>
      <c r="AE50" s="56">
        <f t="shared" si="18"/>
        <v>24526.04</v>
      </c>
      <c r="AF50" s="74"/>
      <c r="AG50" s="65">
        <v>57.5</v>
      </c>
      <c r="AH50" s="66">
        <f t="shared" si="19"/>
        <v>3399</v>
      </c>
      <c r="AI50" s="78">
        <f t="shared" si="20"/>
        <v>135.6</v>
      </c>
      <c r="AJ50" s="85">
        <f t="shared" si="21"/>
        <v>137.894</v>
      </c>
      <c r="AK50" s="82">
        <f t="shared" si="2"/>
        <v>100153.79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33.717</v>
      </c>
      <c r="AS50" s="137">
        <f t="shared" si="23"/>
        <v>24489.28</v>
      </c>
      <c r="AT50" s="46">
        <f t="shared" si="24"/>
        <v>68.9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3870</v>
      </c>
      <c r="D51" s="14">
        <v>391.18</v>
      </c>
      <c r="E51" s="45">
        <v>13.81</v>
      </c>
      <c r="F51" s="98">
        <f t="shared" si="0"/>
        <v>5402.2</v>
      </c>
      <c r="G51" s="111">
        <v>118</v>
      </c>
      <c r="H51" s="47">
        <f t="shared" si="6"/>
        <v>3.32</v>
      </c>
      <c r="I51" s="132"/>
      <c r="J51" s="18"/>
      <c r="K51" s="18"/>
      <c r="L51" s="60"/>
      <c r="M51" s="144">
        <f t="shared" si="7"/>
        <v>0.041</v>
      </c>
      <c r="N51" s="119">
        <f t="shared" si="8"/>
        <v>29.791</v>
      </c>
      <c r="O51" s="87">
        <f t="shared" si="9"/>
        <v>247.007</v>
      </c>
      <c r="P51" s="102"/>
      <c r="Q51" s="52">
        <v>32.692</v>
      </c>
      <c r="R51" s="45">
        <v>726.31</v>
      </c>
      <c r="S51" s="56">
        <f t="shared" si="1"/>
        <v>23744.53</v>
      </c>
      <c r="T51" s="44">
        <f t="shared" si="10"/>
        <v>191.426</v>
      </c>
      <c r="U51" s="44">
        <v>158.734</v>
      </c>
      <c r="V51" s="45">
        <v>726.31</v>
      </c>
      <c r="W51" s="56">
        <f t="shared" si="11"/>
        <v>115290.09</v>
      </c>
      <c r="X51" s="44">
        <f t="shared" si="12"/>
        <v>158.734</v>
      </c>
      <c r="Y51" s="45">
        <v>726.31</v>
      </c>
      <c r="Z51" s="46">
        <f t="shared" si="13"/>
        <v>115290.09</v>
      </c>
      <c r="AA51" s="56">
        <f t="shared" si="14"/>
        <v>144436.91</v>
      </c>
      <c r="AB51" s="47">
        <f t="shared" si="15"/>
        <v>0</v>
      </c>
      <c r="AC51" s="57">
        <f t="shared" si="16"/>
        <v>7.438</v>
      </c>
      <c r="AD51" s="57">
        <f t="shared" si="17"/>
        <v>40.13</v>
      </c>
      <c r="AE51" s="56">
        <f t="shared" si="18"/>
        <v>29146.82</v>
      </c>
      <c r="AF51" s="74"/>
      <c r="AG51" s="65"/>
      <c r="AH51" s="66">
        <f t="shared" si="19"/>
        <v>3870</v>
      </c>
      <c r="AI51" s="78">
        <f t="shared" si="20"/>
        <v>158.734</v>
      </c>
      <c r="AJ51" s="85">
        <f t="shared" si="21"/>
        <v>158.734</v>
      </c>
      <c r="AK51" s="82">
        <f t="shared" si="2"/>
        <v>115290.09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40.13</v>
      </c>
      <c r="AS51" s="137">
        <f t="shared" si="23"/>
        <v>29146.82</v>
      </c>
      <c r="AT51" s="46">
        <f t="shared" si="24"/>
        <v>74.51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3868</v>
      </c>
      <c r="D52" s="13">
        <v>469</v>
      </c>
      <c r="E52" s="45">
        <v>13.81</v>
      </c>
      <c r="F52" s="98">
        <f t="shared" si="0"/>
        <v>6476.89</v>
      </c>
      <c r="G52" s="109">
        <v>141</v>
      </c>
      <c r="H52" s="47">
        <f t="shared" si="6"/>
        <v>3.33</v>
      </c>
      <c r="I52" s="132"/>
      <c r="J52" s="18"/>
      <c r="K52" s="18"/>
      <c r="L52" s="60"/>
      <c r="M52" s="144">
        <f t="shared" si="7"/>
        <v>0.039</v>
      </c>
      <c r="N52" s="119">
        <f t="shared" si="8"/>
        <v>28.016</v>
      </c>
      <c r="O52" s="87">
        <f t="shared" si="9"/>
        <v>228.983</v>
      </c>
      <c r="P52" s="102"/>
      <c r="Q52" s="52">
        <v>35.535</v>
      </c>
      <c r="R52" s="45">
        <v>726.31</v>
      </c>
      <c r="S52" s="56">
        <f t="shared" si="1"/>
        <v>25809.43</v>
      </c>
      <c r="T52" s="44">
        <f t="shared" si="10"/>
        <v>184.737</v>
      </c>
      <c r="U52" s="44">
        <v>149.202</v>
      </c>
      <c r="V52" s="45">
        <v>726.31</v>
      </c>
      <c r="W52" s="56">
        <f t="shared" si="11"/>
        <v>108366.9</v>
      </c>
      <c r="X52" s="44">
        <f t="shared" si="12"/>
        <v>149.202</v>
      </c>
      <c r="Y52" s="45">
        <v>726.31</v>
      </c>
      <c r="Z52" s="46">
        <f t="shared" si="13"/>
        <v>108366.9</v>
      </c>
      <c r="AA52" s="56">
        <f t="shared" si="14"/>
        <v>140653.56</v>
      </c>
      <c r="AB52" s="47">
        <f t="shared" si="15"/>
        <v>0</v>
      </c>
      <c r="AC52" s="57">
        <f t="shared" si="16"/>
        <v>8.918</v>
      </c>
      <c r="AD52" s="57">
        <f t="shared" si="17"/>
        <v>44.453</v>
      </c>
      <c r="AE52" s="56">
        <f t="shared" si="18"/>
        <v>32286.66</v>
      </c>
      <c r="AF52" s="74"/>
      <c r="AG52" s="65"/>
      <c r="AH52" s="66">
        <f t="shared" si="19"/>
        <v>3868</v>
      </c>
      <c r="AI52" s="78">
        <f t="shared" si="20"/>
        <v>149.202</v>
      </c>
      <c r="AJ52" s="85">
        <f t="shared" si="21"/>
        <v>149.202</v>
      </c>
      <c r="AK52" s="82">
        <f t="shared" si="2"/>
        <v>108366.9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44.453</v>
      </c>
      <c r="AS52" s="137">
        <f t="shared" si="23"/>
        <v>32286.66</v>
      </c>
      <c r="AT52" s="46">
        <f t="shared" si="24"/>
        <v>68.84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6504</v>
      </c>
      <c r="D53" s="13">
        <v>524.48</v>
      </c>
      <c r="E53" s="45">
        <v>13.81</v>
      </c>
      <c r="F53" s="98">
        <f t="shared" si="0"/>
        <v>7243.07</v>
      </c>
      <c r="G53" s="109">
        <v>242</v>
      </c>
      <c r="H53" s="47">
        <f t="shared" si="6"/>
        <v>2.17</v>
      </c>
      <c r="I53" s="132"/>
      <c r="J53" s="18"/>
      <c r="K53" s="18"/>
      <c r="L53" s="60"/>
      <c r="M53" s="144">
        <f t="shared" si="7"/>
        <v>0.037</v>
      </c>
      <c r="N53" s="119">
        <f t="shared" si="8"/>
        <v>27.125</v>
      </c>
      <c r="O53" s="87">
        <f t="shared" si="9"/>
        <v>148.84</v>
      </c>
      <c r="P53" s="102"/>
      <c r="Q53" s="52">
        <v>39.62</v>
      </c>
      <c r="R53" s="45">
        <v>726.31</v>
      </c>
      <c r="S53" s="56">
        <f t="shared" si="1"/>
        <v>28776.4</v>
      </c>
      <c r="T53" s="44">
        <f t="shared" si="10"/>
        <v>282.517</v>
      </c>
      <c r="U53" s="44">
        <v>242.897</v>
      </c>
      <c r="V53" s="45">
        <v>726.31</v>
      </c>
      <c r="W53" s="56">
        <f t="shared" si="11"/>
        <v>176418.52</v>
      </c>
      <c r="X53" s="44">
        <f t="shared" si="12"/>
        <v>242.897</v>
      </c>
      <c r="Y53" s="45">
        <v>726.31</v>
      </c>
      <c r="Z53" s="46">
        <f t="shared" si="13"/>
        <v>176418.52</v>
      </c>
      <c r="AA53" s="56">
        <f t="shared" si="14"/>
        <v>212437.69</v>
      </c>
      <c r="AB53" s="47">
        <f t="shared" si="15"/>
        <v>0</v>
      </c>
      <c r="AC53" s="57">
        <f t="shared" si="16"/>
        <v>9.972</v>
      </c>
      <c r="AD53" s="57">
        <f t="shared" si="17"/>
        <v>49.592</v>
      </c>
      <c r="AE53" s="56">
        <f t="shared" si="18"/>
        <v>36019.17</v>
      </c>
      <c r="AF53" s="74"/>
      <c r="AG53" s="65"/>
      <c r="AH53" s="66">
        <f t="shared" si="19"/>
        <v>6504</v>
      </c>
      <c r="AI53" s="78">
        <f t="shared" si="20"/>
        <v>242.897</v>
      </c>
      <c r="AJ53" s="85">
        <f t="shared" si="21"/>
        <v>242.897</v>
      </c>
      <c r="AK53" s="82">
        <f t="shared" si="2"/>
        <v>176418.52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49.592</v>
      </c>
      <c r="AS53" s="137">
        <f t="shared" si="23"/>
        <v>36019.17</v>
      </c>
      <c r="AT53" s="46">
        <f t="shared" si="24"/>
        <v>68.68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6823</v>
      </c>
      <c r="D54" s="13">
        <v>653.56</v>
      </c>
      <c r="E54" s="45">
        <v>13.81</v>
      </c>
      <c r="F54" s="98">
        <f t="shared" si="0"/>
        <v>9025.66</v>
      </c>
      <c r="G54" s="109">
        <v>187</v>
      </c>
      <c r="H54" s="47">
        <f t="shared" si="6"/>
        <v>3.49</v>
      </c>
      <c r="I54" s="132"/>
      <c r="J54" s="18"/>
      <c r="K54" s="18"/>
      <c r="L54" s="60"/>
      <c r="M54" s="144">
        <f t="shared" si="7"/>
        <v>0.03</v>
      </c>
      <c r="N54" s="119">
        <f t="shared" si="8"/>
        <v>21.486</v>
      </c>
      <c r="O54" s="87">
        <f t="shared" si="9"/>
        <v>242.428</v>
      </c>
      <c r="P54" s="102"/>
      <c r="Q54" s="52">
        <v>49.99</v>
      </c>
      <c r="R54" s="45">
        <v>726.31</v>
      </c>
      <c r="S54" s="56">
        <f t="shared" si="1"/>
        <v>36308.24</v>
      </c>
      <c r="T54" s="44">
        <f t="shared" si="10"/>
        <v>251.83</v>
      </c>
      <c r="U54" s="44">
        <v>201.84</v>
      </c>
      <c r="V54" s="45">
        <v>726.31</v>
      </c>
      <c r="W54" s="56">
        <f t="shared" si="11"/>
        <v>146598.41</v>
      </c>
      <c r="X54" s="44">
        <f t="shared" si="12"/>
        <v>201.84</v>
      </c>
      <c r="Y54" s="45">
        <v>726.31</v>
      </c>
      <c r="Z54" s="46">
        <f t="shared" si="13"/>
        <v>146598.41</v>
      </c>
      <c r="AA54" s="56">
        <f t="shared" si="14"/>
        <v>191932.5</v>
      </c>
      <c r="AB54" s="47">
        <f t="shared" si="15"/>
        <v>0</v>
      </c>
      <c r="AC54" s="57">
        <f t="shared" si="16"/>
        <v>12.427</v>
      </c>
      <c r="AD54" s="57">
        <f t="shared" si="17"/>
        <v>62.417</v>
      </c>
      <c r="AE54" s="56">
        <f t="shared" si="18"/>
        <v>45334.09</v>
      </c>
      <c r="AF54" s="74"/>
      <c r="AG54" s="65"/>
      <c r="AH54" s="66">
        <f t="shared" si="19"/>
        <v>6823</v>
      </c>
      <c r="AI54" s="78">
        <f t="shared" si="20"/>
        <v>201.84</v>
      </c>
      <c r="AJ54" s="85">
        <f t="shared" si="21"/>
        <v>201.84</v>
      </c>
      <c r="AK54" s="82">
        <f t="shared" si="2"/>
        <v>146598.41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62.417</v>
      </c>
      <c r="AS54" s="137">
        <f t="shared" si="23"/>
        <v>45334.09</v>
      </c>
      <c r="AT54" s="46">
        <f t="shared" si="24"/>
        <v>69.36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1"/>
        <v>0</v>
      </c>
      <c r="X55" s="27"/>
      <c r="Y55" s="127"/>
      <c r="Z55" s="46">
        <f t="shared" si="13"/>
        <v>0</v>
      </c>
      <c r="AA55" s="56">
        <f t="shared" si="14"/>
        <v>0</v>
      </c>
      <c r="AB55" s="47">
        <f t="shared" si="15"/>
        <v>0</v>
      </c>
      <c r="AC55" s="57">
        <f t="shared" si="16"/>
        <v>0</v>
      </c>
      <c r="AD55" s="57">
        <f t="shared" si="17"/>
        <v>0</v>
      </c>
      <c r="AE55" s="56">
        <f t="shared" si="18"/>
        <v>0</v>
      </c>
      <c r="AF55" s="75"/>
      <c r="AG55" s="65"/>
      <c r="AH55" s="66">
        <f t="shared" si="19"/>
        <v>0</v>
      </c>
      <c r="AI55" s="20"/>
      <c r="AJ55" s="83"/>
      <c r="AK55" s="82">
        <f t="shared" si="2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170032.8</v>
      </c>
      <c r="D57" s="20">
        <f>SUM(D10:D54)</f>
        <v>15641.94</v>
      </c>
      <c r="E57" s="19"/>
      <c r="F57" s="96" t="e">
        <f>SUM(F10:F54)</f>
        <v>#VALUE!</v>
      </c>
      <c r="G57" s="125">
        <f>SUM(G10:G54)</f>
        <v>6794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1210.643</v>
      </c>
      <c r="R57" s="13"/>
      <c r="S57" s="56">
        <f>SUM(S10:S54)</f>
        <v>879302.1</v>
      </c>
      <c r="T57" s="20">
        <f>SUM(T10:T54)</f>
        <v>7137.13</v>
      </c>
      <c r="U57" s="20">
        <f>SUM(U10:U54)</f>
        <v>5926.487</v>
      </c>
      <c r="V57" s="55"/>
      <c r="W57" s="56">
        <f>SUM(W10:W54)</f>
        <v>4304466.76</v>
      </c>
      <c r="X57" s="78">
        <f>SUM(X10:X54)</f>
        <v>5854.07</v>
      </c>
      <c r="Y57" s="127"/>
      <c r="Z57" s="56">
        <f>SUM(Z10:Z54)</f>
        <v>4251869.56</v>
      </c>
      <c r="AA57" s="56" t="e">
        <f>SUM(AA10:AA54)</f>
        <v>#VALUE!</v>
      </c>
      <c r="AB57" s="47"/>
      <c r="AC57" s="78" t="e">
        <f>SUM(AC10:AC54)</f>
        <v>#VALUE!</v>
      </c>
      <c r="AD57" s="126" t="e">
        <f t="shared" si="17"/>
        <v>#VALUE!</v>
      </c>
      <c r="AE57" s="56" t="e">
        <f>SUM(AE10:AE54)</f>
        <v>#VALUE!</v>
      </c>
      <c r="AF57" s="76"/>
      <c r="AG57" s="32">
        <f>SUM(AG10:AG55)</f>
        <v>2571.4</v>
      </c>
      <c r="AH57" s="32">
        <f>SUM(AH10:AH55)</f>
        <v>167461.4</v>
      </c>
      <c r="AI57" s="20">
        <f>SUM(AI10:AI54)</f>
        <v>5926.487</v>
      </c>
      <c r="AJ57" s="83">
        <f>SUM(AJ10:AJ55)</f>
        <v>6003.236</v>
      </c>
      <c r="AK57" s="82">
        <f>AJ57*726.31</f>
        <v>4360210.34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 t="e">
        <f t="shared" si="29"/>
        <v>#VALUE!</v>
      </c>
      <c r="AS57" s="69" t="e">
        <f t="shared" si="29"/>
        <v>#VALUE!</v>
      </c>
      <c r="AT57" s="69" t="e">
        <f t="shared" si="29"/>
        <v>#VALUE!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10007</v>
      </c>
      <c r="D59" s="13">
        <v>889.86</v>
      </c>
      <c r="E59" s="45">
        <v>13.81</v>
      </c>
      <c r="F59" s="98">
        <f>D59*E59</f>
        <v>12288.97</v>
      </c>
      <c r="G59" s="109">
        <v>401</v>
      </c>
      <c r="H59" s="47">
        <f>D59/G59</f>
        <v>2.22</v>
      </c>
      <c r="I59" s="132"/>
      <c r="J59" s="18"/>
      <c r="K59" s="18"/>
      <c r="L59" s="60"/>
      <c r="M59" s="144">
        <f>U59/C59</f>
        <v>0.037</v>
      </c>
      <c r="N59" s="119">
        <f>Z59/AH59</f>
        <v>27.053</v>
      </c>
      <c r="O59" s="87">
        <f>AS59/G59</f>
        <v>155.477</v>
      </c>
      <c r="P59" s="102"/>
      <c r="Q59" s="52">
        <v>68.92</v>
      </c>
      <c r="R59" s="45">
        <v>726.31</v>
      </c>
      <c r="S59" s="56">
        <f>Q59*R59</f>
        <v>50057.29</v>
      </c>
      <c r="T59" s="44">
        <f>Q59+U59</f>
        <v>441.65</v>
      </c>
      <c r="U59" s="44">
        <v>372.73</v>
      </c>
      <c r="V59" s="45">
        <v>726.31</v>
      </c>
      <c r="W59" s="56">
        <f t="shared" si="11"/>
        <v>270717.53</v>
      </c>
      <c r="X59" s="44">
        <f>U59/C59*AH59</f>
        <v>372.73</v>
      </c>
      <c r="Y59" s="45">
        <v>726.31</v>
      </c>
      <c r="Z59" s="46">
        <f>X59*Y59</f>
        <v>270717.53</v>
      </c>
      <c r="AA59" s="56">
        <f>AE59+W59</f>
        <v>333063.98</v>
      </c>
      <c r="AB59" s="47">
        <f>L59*0.5</f>
        <v>0</v>
      </c>
      <c r="AC59" s="57">
        <f>F59/V59</f>
        <v>16.92</v>
      </c>
      <c r="AD59" s="57">
        <f>Q59+AC59</f>
        <v>85.84</v>
      </c>
      <c r="AE59" s="56">
        <f t="shared" si="18"/>
        <v>62346.45</v>
      </c>
      <c r="AF59" s="76"/>
      <c r="AG59" s="65"/>
      <c r="AH59" s="65">
        <v>10007</v>
      </c>
      <c r="AI59" s="78">
        <f>U59</f>
        <v>372.73</v>
      </c>
      <c r="AJ59" s="85">
        <f>AI59*C59/AH59</f>
        <v>372.73</v>
      </c>
      <c r="AK59" s="82">
        <f>AJ59*726.31</f>
        <v>270717.53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85.84</v>
      </c>
      <c r="AS59" s="137">
        <f>AE59-AQ59</f>
        <v>62346.45</v>
      </c>
      <c r="AT59" s="46">
        <f>AS59/D59</f>
        <v>70.06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180039.8</v>
      </c>
      <c r="D61" s="20">
        <f>D57+D59</f>
        <v>16531.8</v>
      </c>
      <c r="E61" s="19"/>
      <c r="F61" s="113" t="e">
        <f>SUM(F57:F59)</f>
        <v>#VALUE!</v>
      </c>
      <c r="G61" s="112">
        <f>G57+G59</f>
        <v>7195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1279.563</v>
      </c>
      <c r="R61" s="13"/>
      <c r="S61" s="13">
        <f>S57+S59</f>
        <v>929359.39</v>
      </c>
      <c r="T61" s="20">
        <f>T57+T59</f>
        <v>7578.78</v>
      </c>
      <c r="U61" s="20">
        <f>U57+U59</f>
        <v>6299.217</v>
      </c>
      <c r="V61" s="13"/>
      <c r="W61" s="13">
        <f>W57+W59</f>
        <v>4575184.29</v>
      </c>
      <c r="X61" s="27">
        <f>SUM(X57:X59)</f>
        <v>6226.8</v>
      </c>
      <c r="Y61" s="28"/>
      <c r="Z61" s="27">
        <f>SUM(Z57:Z59)</f>
        <v>4522587.09</v>
      </c>
      <c r="AA61" s="18" t="e">
        <f>AA57+AA59</f>
        <v>#VALUE!</v>
      </c>
      <c r="AB61" s="37"/>
      <c r="AC61" s="38" t="e">
        <f>AC57+AC59</f>
        <v>#VALUE!</v>
      </c>
      <c r="AD61" s="37" t="e">
        <f>AD57+AD59</f>
        <v>#VALUE!</v>
      </c>
      <c r="AE61" s="55" t="e">
        <f>SUM(AE57:AE59)</f>
        <v>#VALUE!</v>
      </c>
      <c r="AF61" s="75"/>
      <c r="AG61" s="65"/>
      <c r="AH61" s="32">
        <f>SUM(AH57:AH59)</f>
        <v>177468.4</v>
      </c>
      <c r="AI61" s="20">
        <f>AI57+AI59</f>
        <v>6299.217</v>
      </c>
      <c r="AJ61" s="20">
        <f aca="true" t="shared" si="30" ref="AJ61:AS61">AJ57+AJ59</f>
        <v>6375.966</v>
      </c>
      <c r="AK61" s="82">
        <f>AJ61*726.31</f>
        <v>4630927.87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 t="e">
        <f t="shared" si="30"/>
        <v>#VALUE!</v>
      </c>
      <c r="AS61" s="20" t="e">
        <f t="shared" si="30"/>
        <v>#VALUE!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170" t="s">
        <v>91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2012-03-01T07:15:10Z</cp:lastPrinted>
  <dcterms:created xsi:type="dcterms:W3CDTF">2007-11-09T11:35:30Z</dcterms:created>
  <dcterms:modified xsi:type="dcterms:W3CDTF">2012-03-12T12:24:17Z</dcterms:modified>
  <cp:category/>
  <cp:version/>
  <cp:contentType/>
  <cp:contentStatus/>
</cp:coreProperties>
</file>